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10" windowWidth="17400" windowHeight="9765"/>
  </bookViews>
  <sheets>
    <sheet name="общий" sheetId="9" r:id="rId1"/>
  </sheets>
  <definedNames>
    <definedName name="_xlnm.Print_Area" localSheetId="0">общий!$A$1:$W$809</definedName>
  </definedNames>
  <calcPr calcId="145621" iterate="1"/>
</workbook>
</file>

<file path=xl/calcChain.xml><?xml version="1.0" encoding="utf-8"?>
<calcChain xmlns="http://schemas.openxmlformats.org/spreadsheetml/2006/main">
  <c r="V803" i="9" l="1"/>
  <c r="V804" i="9"/>
  <c r="V805" i="9"/>
  <c r="V806" i="9"/>
  <c r="U803" i="9"/>
  <c r="U804" i="9"/>
  <c r="U805" i="9"/>
  <c r="U806" i="9"/>
  <c r="V281" i="9"/>
  <c r="V282" i="9"/>
  <c r="V283" i="9"/>
  <c r="V284" i="9"/>
  <c r="V691" i="9" l="1"/>
  <c r="V692" i="9"/>
  <c r="V693" i="9"/>
  <c r="U691" i="9"/>
  <c r="U692" i="9"/>
  <c r="U693" i="9"/>
  <c r="R691" i="9"/>
  <c r="R692" i="9"/>
  <c r="R693" i="9"/>
  <c r="Q693" i="9"/>
  <c r="Q691" i="9"/>
  <c r="Q689" i="9"/>
  <c r="Q688" i="9"/>
  <c r="Q687" i="9"/>
  <c r="Q686" i="9"/>
  <c r="R657" i="9" l="1"/>
  <c r="V657" i="9"/>
  <c r="U657" i="9"/>
  <c r="V654" i="9"/>
  <c r="V655" i="9"/>
  <c r="V656" i="9"/>
  <c r="V658" i="9"/>
  <c r="V659" i="9"/>
  <c r="V660" i="9"/>
  <c r="V661" i="9"/>
  <c r="V662" i="9"/>
  <c r="V663" i="9"/>
  <c r="V664" i="9"/>
  <c r="V665" i="9"/>
  <c r="V666" i="9"/>
  <c r="V667" i="9"/>
  <c r="V668" i="9"/>
  <c r="V669" i="9"/>
  <c r="V670" i="9"/>
  <c r="V671" i="9"/>
  <c r="V672" i="9"/>
  <c r="V673" i="9"/>
  <c r="V674" i="9"/>
  <c r="V675" i="9"/>
  <c r="V676" i="9"/>
  <c r="V677" i="9"/>
  <c r="V678" i="9"/>
  <c r="V679" i="9"/>
  <c r="V680" i="9"/>
  <c r="V681" i="9"/>
  <c r="V690" i="9"/>
  <c r="V694" i="9"/>
  <c r="V695" i="9"/>
  <c r="V696" i="9"/>
  <c r="V697" i="9"/>
  <c r="V698" i="9"/>
  <c r="V699" i="9"/>
  <c r="V700" i="9"/>
  <c r="V701" i="9"/>
  <c r="U654" i="9"/>
  <c r="U655" i="9"/>
  <c r="U656" i="9"/>
  <c r="U658" i="9"/>
  <c r="U659" i="9"/>
  <c r="U660" i="9"/>
  <c r="U661" i="9"/>
  <c r="U662" i="9"/>
  <c r="U663" i="9"/>
  <c r="U664" i="9"/>
  <c r="U665" i="9"/>
  <c r="U666" i="9"/>
  <c r="U667" i="9"/>
  <c r="U668" i="9"/>
  <c r="U669" i="9"/>
  <c r="U670" i="9"/>
  <c r="U671" i="9"/>
  <c r="U672" i="9"/>
  <c r="U673" i="9"/>
  <c r="U674" i="9"/>
  <c r="U675" i="9"/>
  <c r="U676" i="9"/>
  <c r="U677" i="9"/>
  <c r="U678" i="9"/>
  <c r="U679" i="9"/>
  <c r="U680" i="9"/>
  <c r="U681" i="9"/>
  <c r="U690" i="9"/>
  <c r="U694" i="9"/>
  <c r="U695" i="9"/>
  <c r="U696" i="9"/>
  <c r="U697" i="9"/>
  <c r="U698" i="9"/>
  <c r="U699" i="9"/>
  <c r="U700" i="9"/>
  <c r="U701" i="9"/>
  <c r="V166" i="9"/>
  <c r="V167" i="9"/>
  <c r="V165" i="9"/>
  <c r="V164" i="9"/>
  <c r="V161" i="9" l="1"/>
  <c r="U161" i="9"/>
  <c r="V160" i="9"/>
  <c r="U160" i="9"/>
  <c r="V155" i="9" l="1"/>
  <c r="V153" i="9"/>
  <c r="U155" i="9"/>
  <c r="U153" i="9"/>
  <c r="R153" i="9"/>
  <c r="R154" i="9"/>
  <c r="R155" i="9"/>
  <c r="Q154" i="9"/>
  <c r="V142" i="9"/>
  <c r="V143" i="9"/>
  <c r="V144" i="9"/>
  <c r="V146" i="9"/>
  <c r="V147" i="9"/>
  <c r="V149" i="9"/>
  <c r="V150" i="9"/>
  <c r="V151" i="9"/>
  <c r="V152" i="9"/>
  <c r="V154" i="9"/>
  <c r="U142" i="9"/>
  <c r="U143" i="9"/>
  <c r="U144" i="9"/>
  <c r="U146" i="9"/>
  <c r="U147" i="9"/>
  <c r="U149" i="9"/>
  <c r="U150" i="9"/>
  <c r="U151" i="9"/>
  <c r="U152" i="9"/>
  <c r="U154" i="9"/>
  <c r="V74" i="9"/>
  <c r="V75" i="9"/>
  <c r="V76" i="9"/>
  <c r="V77" i="9"/>
  <c r="V78" i="9"/>
  <c r="V79" i="9"/>
  <c r="V80" i="9"/>
  <c r="V82" i="9"/>
  <c r="V83" i="9"/>
  <c r="V84" i="9"/>
  <c r="U74" i="9"/>
  <c r="U75" i="9"/>
  <c r="U76" i="9"/>
  <c r="U77" i="9"/>
  <c r="U78" i="9"/>
  <c r="U79" i="9"/>
  <c r="U80" i="9"/>
  <c r="U82" i="9"/>
  <c r="U83" i="9"/>
  <c r="U84" i="9"/>
  <c r="V389" i="9" l="1"/>
  <c r="V390" i="9"/>
  <c r="V391" i="9"/>
  <c r="V392" i="9"/>
  <c r="U389" i="9"/>
  <c r="U390" i="9"/>
  <c r="U391" i="9"/>
  <c r="U392" i="9"/>
  <c r="V388" i="9"/>
  <c r="U388" i="9"/>
  <c r="S137" i="9" l="1"/>
  <c r="P643" i="9"/>
  <c r="O643" i="9"/>
  <c r="T643" i="9"/>
  <c r="S642" i="9"/>
  <c r="V642" i="9" s="1"/>
  <c r="V644" i="9"/>
  <c r="S645" i="9"/>
  <c r="V645" i="9" s="1"/>
  <c r="S647" i="9"/>
  <c r="U647" i="9" s="1"/>
  <c r="S649" i="9"/>
  <c r="V649" i="9" s="1"/>
  <c r="S640" i="9"/>
  <c r="V640" i="9" s="1"/>
  <c r="S638" i="9"/>
  <c r="V638" i="9" s="1"/>
  <c r="S636" i="9"/>
  <c r="U636" i="9" s="1"/>
  <c r="S634" i="9"/>
  <c r="V634" i="9" s="1"/>
  <c r="V632" i="9"/>
  <c r="V633" i="9"/>
  <c r="V635" i="9"/>
  <c r="V637" i="9"/>
  <c r="V639" i="9"/>
  <c r="V641" i="9"/>
  <c r="V646" i="9"/>
  <c r="V648" i="9"/>
  <c r="V650" i="9"/>
  <c r="V651" i="9"/>
  <c r="U632" i="9"/>
  <c r="U633" i="9"/>
  <c r="U635" i="9"/>
  <c r="U637" i="9"/>
  <c r="U639" i="9"/>
  <c r="U641" i="9"/>
  <c r="U646" i="9"/>
  <c r="U648" i="9"/>
  <c r="U650" i="9"/>
  <c r="U651" i="9"/>
  <c r="U631" i="9"/>
  <c r="U638" i="9" l="1"/>
  <c r="S643" i="9"/>
  <c r="U643" i="9" s="1"/>
  <c r="U642" i="9"/>
  <c r="U644" i="9"/>
  <c r="U645" i="9"/>
  <c r="V647" i="9"/>
  <c r="U649" i="9"/>
  <c r="U640" i="9"/>
  <c r="V636" i="9"/>
  <c r="U634" i="9"/>
  <c r="U99" i="9"/>
  <c r="U98" i="9"/>
  <c r="V99" i="9"/>
  <c r="V98" i="9"/>
  <c r="R96" i="9"/>
  <c r="R97" i="9"/>
  <c r="R100" i="9"/>
  <c r="R101" i="9"/>
  <c r="R102" i="9"/>
  <c r="R103" i="9"/>
  <c r="R104" i="9"/>
  <c r="R105" i="9"/>
  <c r="R106" i="9"/>
  <c r="Q96" i="9"/>
  <c r="Q97" i="9"/>
  <c r="Q100" i="9"/>
  <c r="Q101" i="9"/>
  <c r="Q102" i="9"/>
  <c r="Q103" i="9"/>
  <c r="Q104" i="9"/>
  <c r="Q105" i="9"/>
  <c r="Q106" i="9"/>
  <c r="R95" i="9"/>
  <c r="Q95" i="9"/>
  <c r="V96" i="9"/>
  <c r="V97" i="9"/>
  <c r="V102" i="9"/>
  <c r="V103" i="9"/>
  <c r="V104" i="9"/>
  <c r="V105" i="9"/>
  <c r="V106" i="9"/>
  <c r="U96" i="9"/>
  <c r="U97" i="9"/>
  <c r="U102" i="9"/>
  <c r="U103" i="9"/>
  <c r="U104" i="9"/>
  <c r="U105" i="9"/>
  <c r="U106" i="9"/>
  <c r="V95" i="9"/>
  <c r="U95" i="9"/>
  <c r="V132" i="9"/>
  <c r="V133" i="9"/>
  <c r="V126" i="9"/>
  <c r="V127" i="9"/>
  <c r="U119" i="9"/>
  <c r="V119" i="9"/>
  <c r="S120" i="9"/>
  <c r="V120" i="9" s="1"/>
  <c r="S110" i="9"/>
  <c r="V110" i="9" s="1"/>
  <c r="S111" i="9"/>
  <c r="U111" i="9" s="1"/>
  <c r="S112" i="9"/>
  <c r="U112" i="9" s="1"/>
  <c r="U113" i="9"/>
  <c r="S114" i="9"/>
  <c r="V114" i="9" s="1"/>
  <c r="S115" i="9"/>
  <c r="U115" i="9" s="1"/>
  <c r="S116" i="9"/>
  <c r="S117" i="9"/>
  <c r="U117" i="9" s="1"/>
  <c r="S118" i="9"/>
  <c r="V118" i="9" s="1"/>
  <c r="U120" i="9"/>
  <c r="S121" i="9"/>
  <c r="U121" i="9" s="1"/>
  <c r="U122" i="9"/>
  <c r="S123" i="9"/>
  <c r="V123" i="9" s="1"/>
  <c r="U128" i="9"/>
  <c r="S129" i="9"/>
  <c r="V129" i="9" s="1"/>
  <c r="S134" i="9"/>
  <c r="U134" i="9" s="1"/>
  <c r="S135" i="9"/>
  <c r="V135" i="9" s="1"/>
  <c r="S136" i="9"/>
  <c r="U136" i="9" s="1"/>
  <c r="U137" i="9"/>
  <c r="U138" i="9"/>
  <c r="V113" i="9"/>
  <c r="V122" i="9"/>
  <c r="V128" i="9"/>
  <c r="V138" i="9"/>
  <c r="S109" i="9"/>
  <c r="U109" i="9" s="1"/>
  <c r="V115" i="9" l="1"/>
  <c r="V111" i="9"/>
  <c r="V643" i="9"/>
  <c r="U129" i="9"/>
  <c r="V109" i="9"/>
  <c r="U135" i="9"/>
  <c r="U118" i="9"/>
  <c r="U114" i="9"/>
  <c r="V112" i="9"/>
  <c r="U110" i="9"/>
  <c r="V137" i="9"/>
  <c r="U123" i="9"/>
  <c r="V121" i="9"/>
  <c r="V136" i="9"/>
  <c r="V134" i="9"/>
  <c r="V117" i="9"/>
  <c r="V439" i="9"/>
  <c r="V438" i="9"/>
  <c r="T436" i="9"/>
  <c r="S436" i="9"/>
  <c r="V422" i="9"/>
  <c r="V423" i="9"/>
  <c r="V424" i="9"/>
  <c r="V425" i="9"/>
  <c r="V426" i="9"/>
  <c r="V427" i="9"/>
  <c r="V428" i="9"/>
  <c r="V429" i="9"/>
  <c r="V430" i="9"/>
  <c r="V431" i="9"/>
  <c r="V432" i="9"/>
  <c r="V433" i="9"/>
  <c r="V434" i="9"/>
  <c r="V435" i="9"/>
  <c r="V437" i="9"/>
  <c r="V421" i="9"/>
  <c r="U423" i="9"/>
  <c r="U424" i="9"/>
  <c r="U425" i="9"/>
  <c r="U426" i="9"/>
  <c r="U427" i="9"/>
  <c r="U428" i="9"/>
  <c r="U429" i="9"/>
  <c r="U430" i="9"/>
  <c r="U431" i="9"/>
  <c r="U432" i="9"/>
  <c r="U433" i="9"/>
  <c r="U434" i="9"/>
  <c r="U435" i="9"/>
  <c r="U437" i="9"/>
  <c r="D422" i="9"/>
  <c r="V436" i="9" l="1"/>
  <c r="U436" i="9"/>
  <c r="W629" i="9"/>
  <c r="V628" i="9"/>
  <c r="V602" i="9"/>
  <c r="U628" i="9"/>
  <c r="U602" i="9"/>
  <c r="S597" i="9"/>
  <c r="U597" i="9" s="1"/>
  <c r="S598" i="9"/>
  <c r="U598" i="9" s="1"/>
  <c r="S599" i="9"/>
  <c r="U599" i="9" s="1"/>
  <c r="S600" i="9"/>
  <c r="V600" i="9" s="1"/>
  <c r="S601" i="9"/>
  <c r="U601" i="9" s="1"/>
  <c r="S603" i="9"/>
  <c r="U603" i="9" s="1"/>
  <c r="S604" i="9"/>
  <c r="V604" i="9" s="1"/>
  <c r="S605" i="9"/>
  <c r="U605" i="9" s="1"/>
  <c r="S606" i="9"/>
  <c r="U606" i="9" s="1"/>
  <c r="S607" i="9"/>
  <c r="U607" i="9" s="1"/>
  <c r="S608" i="9"/>
  <c r="V608" i="9" s="1"/>
  <c r="S609" i="9"/>
  <c r="U609" i="9" s="1"/>
  <c r="S610" i="9"/>
  <c r="U610" i="9" s="1"/>
  <c r="S611" i="9"/>
  <c r="U611" i="9" s="1"/>
  <c r="S612" i="9"/>
  <c r="V612" i="9" s="1"/>
  <c r="S613" i="9"/>
  <c r="V613" i="9" s="1"/>
  <c r="S614" i="9"/>
  <c r="U614" i="9" s="1"/>
  <c r="S615" i="9"/>
  <c r="U615" i="9" s="1"/>
  <c r="S616" i="9"/>
  <c r="U616" i="9" s="1"/>
  <c r="S617" i="9"/>
  <c r="V617" i="9" s="1"/>
  <c r="S618" i="9"/>
  <c r="U618" i="9" s="1"/>
  <c r="S619" i="9"/>
  <c r="U619" i="9" s="1"/>
  <c r="S620" i="9"/>
  <c r="U620" i="9" s="1"/>
  <c r="S621" i="9"/>
  <c r="V621" i="9" s="1"/>
  <c r="S622" i="9"/>
  <c r="U622" i="9" s="1"/>
  <c r="S623" i="9"/>
  <c r="U623" i="9" s="1"/>
  <c r="S624" i="9"/>
  <c r="U624" i="9" s="1"/>
  <c r="S625" i="9"/>
  <c r="V625" i="9" s="1"/>
  <c r="S626" i="9"/>
  <c r="U626" i="9" s="1"/>
  <c r="S627" i="9"/>
  <c r="V627" i="9" s="1"/>
  <c r="S629" i="9"/>
  <c r="U629" i="9" s="1"/>
  <c r="S596" i="9"/>
  <c r="W189" i="9"/>
  <c r="W205" i="9" s="1"/>
  <c r="D234" i="9"/>
  <c r="S235" i="9"/>
  <c r="V235" i="9" s="1"/>
  <c r="W234" i="9"/>
  <c r="W193" i="9"/>
  <c r="W209" i="9" s="1"/>
  <c r="D188" i="9"/>
  <c r="D194" i="9"/>
  <c r="D198" i="9" s="1"/>
  <c r="D202" i="9" s="1"/>
  <c r="D210" i="9" s="1"/>
  <c r="D196" i="9"/>
  <c r="D200" i="9" s="1"/>
  <c r="D204" i="9" s="1"/>
  <c r="D212" i="9" s="1"/>
  <c r="D216" i="9" s="1"/>
  <c r="S184" i="9"/>
  <c r="V184" i="9" s="1"/>
  <c r="S185" i="9"/>
  <c r="U185" i="9" s="1"/>
  <c r="S186" i="9"/>
  <c r="U186" i="9" s="1"/>
  <c r="S188" i="9"/>
  <c r="U188" i="9" s="1"/>
  <c r="S189" i="9"/>
  <c r="U189" i="9" s="1"/>
  <c r="S190" i="9"/>
  <c r="V190" i="9" s="1"/>
  <c r="V191" i="9"/>
  <c r="S192" i="9"/>
  <c r="V192" i="9" s="1"/>
  <c r="S193" i="9"/>
  <c r="V193" i="9" s="1"/>
  <c r="S194" i="9"/>
  <c r="U194" i="9" s="1"/>
  <c r="S195" i="9"/>
  <c r="V195" i="9" s="1"/>
  <c r="S196" i="9"/>
  <c r="V196" i="9" s="1"/>
  <c r="S197" i="9"/>
  <c r="U197" i="9" s="1"/>
  <c r="S198" i="9"/>
  <c r="U198" i="9" s="1"/>
  <c r="S199" i="9"/>
  <c r="V199" i="9" s="1"/>
  <c r="S200" i="9"/>
  <c r="V200" i="9" s="1"/>
  <c r="S201" i="9"/>
  <c r="U201" i="9" s="1"/>
  <c r="S202" i="9"/>
  <c r="U202" i="9" s="1"/>
  <c r="S203" i="9"/>
  <c r="V203" i="9" s="1"/>
  <c r="S204" i="9"/>
  <c r="V204" i="9" s="1"/>
  <c r="S205" i="9"/>
  <c r="U205" i="9" s="1"/>
  <c r="S206" i="9"/>
  <c r="U206" i="9" s="1"/>
  <c r="S207" i="9"/>
  <c r="S208" i="9"/>
  <c r="S209" i="9"/>
  <c r="U209" i="9" s="1"/>
  <c r="S210" i="9"/>
  <c r="U210" i="9" s="1"/>
  <c r="S211" i="9"/>
  <c r="V211" i="9" s="1"/>
  <c r="S212" i="9"/>
  <c r="V212" i="9" s="1"/>
  <c r="S213" i="9"/>
  <c r="U213" i="9" s="1"/>
  <c r="S214" i="9"/>
  <c r="U214" i="9" s="1"/>
  <c r="S215" i="9"/>
  <c r="V215" i="9" s="1"/>
  <c r="S216" i="9"/>
  <c r="V216" i="9" s="1"/>
  <c r="S217" i="9"/>
  <c r="V217" i="9" s="1"/>
  <c r="S218" i="9"/>
  <c r="U218" i="9" s="1"/>
  <c r="S219" i="9"/>
  <c r="V219" i="9" s="1"/>
  <c r="S220" i="9"/>
  <c r="V220" i="9" s="1"/>
  <c r="S221" i="9"/>
  <c r="V221" i="9" s="1"/>
  <c r="S222" i="9"/>
  <c r="V222" i="9" s="1"/>
  <c r="S223" i="9"/>
  <c r="V223" i="9" s="1"/>
  <c r="S224" i="9"/>
  <c r="V224" i="9" s="1"/>
  <c r="S225" i="9"/>
  <c r="V225" i="9" s="1"/>
  <c r="S226" i="9"/>
  <c r="U226" i="9" s="1"/>
  <c r="S227" i="9"/>
  <c r="V227" i="9" s="1"/>
  <c r="V228" i="9"/>
  <c r="S229" i="9"/>
  <c r="V229" i="9" s="1"/>
  <c r="V230" i="9"/>
  <c r="S231" i="9"/>
  <c r="V231" i="9" s="1"/>
  <c r="S232" i="9"/>
  <c r="V232" i="9" s="1"/>
  <c r="S233" i="9"/>
  <c r="V233" i="9" s="1"/>
  <c r="S234" i="9"/>
  <c r="V234" i="9" s="1"/>
  <c r="S183" i="9"/>
  <c r="U228" i="9"/>
  <c r="V187" i="9"/>
  <c r="U187" i="9"/>
  <c r="W33" i="9"/>
  <c r="V32" i="9"/>
  <c r="U32" i="9"/>
  <c r="S34" i="9"/>
  <c r="U34" i="9" s="1"/>
  <c r="S33" i="9"/>
  <c r="V33" i="9" s="1"/>
  <c r="S31" i="9"/>
  <c r="V31" i="9" s="1"/>
  <c r="S30" i="9"/>
  <c r="U30" i="9" s="1"/>
  <c r="S29" i="9"/>
  <c r="Q17" i="9"/>
  <c r="R17" i="9"/>
  <c r="V17" i="9"/>
  <c r="U17" i="9"/>
  <c r="D17" i="9"/>
  <c r="S16" i="9"/>
  <c r="U16" i="9" s="1"/>
  <c r="S15" i="9"/>
  <c r="U15" i="9" s="1"/>
  <c r="S14" i="9"/>
  <c r="U14" i="9" s="1"/>
  <c r="S13" i="9"/>
  <c r="U13" i="9" s="1"/>
  <c r="S12" i="9"/>
  <c r="U12" i="9" s="1"/>
  <c r="S11" i="9"/>
  <c r="V11" i="9" s="1"/>
  <c r="S10" i="9"/>
  <c r="V10" i="9" s="1"/>
  <c r="S9" i="9"/>
  <c r="U9" i="9" s="1"/>
  <c r="S8" i="9"/>
  <c r="T8" i="9" s="1"/>
  <c r="V8" i="9" s="1"/>
  <c r="S7" i="9"/>
  <c r="V188" i="9" l="1"/>
  <c r="U200" i="9"/>
  <c r="V12" i="9"/>
  <c r="U192" i="9"/>
  <c r="U196" i="9"/>
  <c r="U235" i="9"/>
  <c r="U212" i="9"/>
  <c r="U224" i="9"/>
  <c r="V626" i="9"/>
  <c r="U204" i="9"/>
  <c r="U216" i="9"/>
  <c r="V610" i="9"/>
  <c r="U617" i="9"/>
  <c r="U621" i="9"/>
  <c r="V607" i="9"/>
  <c r="V218" i="9"/>
  <c r="U613" i="9"/>
  <c r="V611" i="9"/>
  <c r="V606" i="9"/>
  <c r="V605" i="9"/>
  <c r="U11" i="9"/>
  <c r="V14" i="9"/>
  <c r="U600" i="9"/>
  <c r="U625" i="9"/>
  <c r="V609" i="9"/>
  <c r="V603" i="9"/>
  <c r="V599" i="9"/>
  <c r="V624" i="9"/>
  <c r="V620" i="9"/>
  <c r="V616" i="9"/>
  <c r="U612" i="9"/>
  <c r="V598" i="9"/>
  <c r="V623" i="9"/>
  <c r="V619" i="9"/>
  <c r="V615" i="9"/>
  <c r="V629" i="9"/>
  <c r="V210" i="9"/>
  <c r="U627" i="9"/>
  <c r="V601" i="9"/>
  <c r="V597" i="9"/>
  <c r="V622" i="9"/>
  <c r="V618" i="9"/>
  <c r="V614" i="9"/>
  <c r="U608" i="9"/>
  <c r="U604" i="9"/>
  <c r="U223" i="9"/>
  <c r="U10" i="9"/>
  <c r="V185" i="9"/>
  <c r="U231" i="9"/>
  <c r="V202" i="9"/>
  <c r="D220" i="9"/>
  <c r="D235" i="9"/>
  <c r="D218" i="9"/>
  <c r="D214" i="9"/>
  <c r="V9" i="9"/>
  <c r="U191" i="9"/>
  <c r="U227" i="9"/>
  <c r="U33" i="9"/>
  <c r="V30" i="9"/>
  <c r="U190" i="9"/>
  <c r="U234" i="9"/>
  <c r="V226" i="9"/>
  <c r="V194" i="9"/>
  <c r="V34" i="9"/>
  <c r="U219" i="9"/>
  <c r="U184" i="9"/>
  <c r="V189" i="9"/>
  <c r="U220" i="9"/>
  <c r="U232" i="9"/>
  <c r="U8" i="9"/>
  <c r="V13" i="9"/>
  <c r="V16" i="9"/>
  <c r="U31" i="9"/>
  <c r="V186" i="9"/>
  <c r="U222" i="9"/>
  <c r="U230" i="9"/>
  <c r="V214" i="9"/>
  <c r="V206" i="9"/>
  <c r="V198" i="9"/>
  <c r="V15" i="9"/>
  <c r="U221" i="9"/>
  <c r="U217" i="9"/>
  <c r="U233" i="9"/>
  <c r="U229" i="9"/>
  <c r="U225" i="9"/>
  <c r="U193" i="9"/>
  <c r="U215" i="9"/>
  <c r="U211" i="9"/>
  <c r="U203" i="9"/>
  <c r="U199" i="9"/>
  <c r="U195" i="9"/>
  <c r="V213" i="9"/>
  <c r="V209" i="9"/>
  <c r="V205" i="9"/>
  <c r="V201" i="9"/>
  <c r="V197" i="9"/>
  <c r="U89" i="9"/>
  <c r="V89" i="9"/>
  <c r="U90" i="9"/>
  <c r="V90" i="9"/>
  <c r="U91" i="9"/>
  <c r="V91" i="9"/>
  <c r="U92" i="9"/>
  <c r="V92" i="9"/>
  <c r="U93" i="9"/>
  <c r="V93" i="9"/>
  <c r="S752" i="9"/>
  <c r="U752" i="9" s="1"/>
  <c r="R752" i="9"/>
  <c r="V752" i="9" l="1"/>
  <c r="S769" i="9" l="1"/>
  <c r="V769" i="9" s="1"/>
  <c r="R771" i="9"/>
  <c r="S771" i="9"/>
  <c r="U771" i="9" s="1"/>
  <c r="S768" i="9"/>
  <c r="V768" i="9" s="1"/>
  <c r="V771" i="9" l="1"/>
  <c r="R767" i="9"/>
  <c r="S767" i="9"/>
  <c r="V767" i="9" s="1"/>
  <c r="R766" i="9"/>
  <c r="S766" i="9"/>
  <c r="V766" i="9" s="1"/>
  <c r="U767" i="9" l="1"/>
  <c r="U766" i="9"/>
  <c r="R750" i="9" l="1"/>
  <c r="S750" i="9"/>
  <c r="U750" i="9" s="1"/>
  <c r="V750" i="9" l="1"/>
  <c r="U408" i="9" l="1"/>
  <c r="U409" i="9"/>
  <c r="V408" i="9"/>
  <c r="V409" i="9"/>
  <c r="U747" i="9" l="1"/>
  <c r="V747" i="9"/>
  <c r="U756" i="9"/>
  <c r="V756" i="9"/>
  <c r="U764" i="9"/>
  <c r="V764" i="9"/>
  <c r="S772" i="9"/>
  <c r="V772" i="9" s="1"/>
  <c r="S770" i="9"/>
  <c r="V770" i="9" s="1"/>
  <c r="S762" i="9"/>
  <c r="V762" i="9" s="1"/>
  <c r="S758" i="9"/>
  <c r="V758" i="9" s="1"/>
  <c r="S753" i="9"/>
  <c r="V753" i="9" s="1"/>
  <c r="S751" i="9"/>
  <c r="V751" i="9" s="1"/>
  <c r="S749" i="9"/>
  <c r="V749" i="9" s="1"/>
  <c r="S725" i="9"/>
  <c r="V725" i="9" s="1"/>
  <c r="S724" i="9"/>
  <c r="V724" i="9" s="1"/>
  <c r="S723" i="9"/>
  <c r="S416" i="9"/>
  <c r="U416" i="9" s="1"/>
  <c r="S414" i="9"/>
  <c r="V414" i="9" s="1"/>
  <c r="S412" i="9"/>
  <c r="U412" i="9" s="1"/>
  <c r="S411" i="9"/>
  <c r="V411" i="9" s="1"/>
  <c r="S410" i="9"/>
  <c r="U410" i="9" s="1"/>
  <c r="S406" i="9"/>
  <c r="V406" i="9" s="1"/>
  <c r="S404" i="9"/>
  <c r="V404" i="9" s="1"/>
  <c r="S402" i="9"/>
  <c r="V402" i="9" s="1"/>
  <c r="S400" i="9"/>
  <c r="V400" i="9" s="1"/>
  <c r="S397" i="9"/>
  <c r="V397" i="9" s="1"/>
  <c r="S394" i="9"/>
  <c r="S765" i="9"/>
  <c r="T765" i="9" s="1"/>
  <c r="V765" i="9" s="1"/>
  <c r="S763" i="9"/>
  <c r="T763" i="9" s="1"/>
  <c r="V763" i="9" s="1"/>
  <c r="S761" i="9"/>
  <c r="T761" i="9" s="1"/>
  <c r="V761" i="9" s="1"/>
  <c r="S759" i="9"/>
  <c r="V759" i="9" s="1"/>
  <c r="S757" i="9"/>
  <c r="V757" i="9" s="1"/>
  <c r="S748" i="9"/>
  <c r="V748" i="9" s="1"/>
  <c r="S726" i="9"/>
  <c r="T726" i="9" s="1"/>
  <c r="V726" i="9" s="1"/>
  <c r="S417" i="9"/>
  <c r="T417" i="9" s="1"/>
  <c r="V417" i="9" s="1"/>
  <c r="S415" i="9"/>
  <c r="T415" i="9" s="1"/>
  <c r="V415" i="9" s="1"/>
  <c r="S413" i="9"/>
  <c r="T413" i="9" s="1"/>
  <c r="V413" i="9" s="1"/>
  <c r="S407" i="9"/>
  <c r="T407" i="9" s="1"/>
  <c r="V407" i="9" s="1"/>
  <c r="S405" i="9"/>
  <c r="T405" i="9" s="1"/>
  <c r="V405" i="9" s="1"/>
  <c r="S403" i="9"/>
  <c r="T403" i="9" s="1"/>
  <c r="V403" i="9" s="1"/>
  <c r="S401" i="9"/>
  <c r="T401" i="9" s="1"/>
  <c r="V401" i="9" s="1"/>
  <c r="S399" i="9"/>
  <c r="T399" i="9" s="1"/>
  <c r="V399" i="9" s="1"/>
  <c r="S398" i="9"/>
  <c r="T398" i="9" s="1"/>
  <c r="V398" i="9" s="1"/>
  <c r="S396" i="9"/>
  <c r="T396" i="9" s="1"/>
  <c r="V396" i="9" s="1"/>
  <c r="S395" i="9"/>
  <c r="T395" i="9" s="1"/>
  <c r="V395" i="9" s="1"/>
  <c r="V416" i="9" l="1"/>
  <c r="V410" i="9"/>
  <c r="V412" i="9"/>
  <c r="U417" i="9"/>
  <c r="U415" i="9"/>
  <c r="U414" i="9"/>
  <c r="U413" i="9"/>
  <c r="U411" i="9"/>
  <c r="U407" i="9"/>
  <c r="U406" i="9"/>
  <c r="U405" i="9"/>
  <c r="U404" i="9"/>
  <c r="U403" i="9"/>
  <c r="U402" i="9"/>
  <c r="U401" i="9"/>
  <c r="U400" i="9"/>
  <c r="U399" i="9"/>
  <c r="U398" i="9"/>
  <c r="U397" i="9"/>
  <c r="U396" i="9"/>
  <c r="U395" i="9"/>
  <c r="U770" i="9"/>
  <c r="U765" i="9"/>
  <c r="U763" i="9"/>
  <c r="U762" i="9"/>
  <c r="U761" i="9"/>
  <c r="U759" i="9"/>
  <c r="U758" i="9"/>
  <c r="U757" i="9"/>
  <c r="U753" i="9"/>
  <c r="U751" i="9"/>
  <c r="U749" i="9"/>
  <c r="U748" i="9"/>
  <c r="U726" i="9"/>
  <c r="U725" i="9"/>
  <c r="U724" i="9"/>
  <c r="U772" i="9"/>
  <c r="S62" i="9"/>
  <c r="S60" i="9" l="1"/>
  <c r="V71" i="9" l="1"/>
  <c r="U71" i="9"/>
  <c r="V70" i="9"/>
  <c r="U70" i="9"/>
  <c r="V69" i="9"/>
  <c r="U69" i="9"/>
  <c r="V68" i="9"/>
  <c r="U68" i="9"/>
  <c r="V67" i="9"/>
  <c r="U67" i="9"/>
  <c r="V66" i="9"/>
  <c r="U66" i="9"/>
  <c r="V65" i="9"/>
  <c r="V64" i="9"/>
  <c r="U64" i="9"/>
  <c r="V63" i="9"/>
  <c r="U63" i="9"/>
  <c r="V62" i="9"/>
  <c r="U62" i="9"/>
  <c r="V61" i="9"/>
  <c r="U61" i="9"/>
  <c r="V60" i="9"/>
  <c r="U60" i="9"/>
  <c r="V59" i="9"/>
  <c r="U59" i="9"/>
  <c r="S316" i="9" l="1"/>
  <c r="V316" i="9" s="1"/>
  <c r="S315" i="9"/>
  <c r="V315" i="9" s="1"/>
  <c r="S309" i="9"/>
  <c r="V309" i="9" s="1"/>
  <c r="S310" i="9"/>
  <c r="U310" i="9" s="1"/>
  <c r="S311" i="9"/>
  <c r="V311" i="9" s="1"/>
  <c r="S312" i="9"/>
  <c r="U312" i="9" s="1"/>
  <c r="S313" i="9"/>
  <c r="U313" i="9" s="1"/>
  <c r="S308" i="9"/>
  <c r="V308" i="9" s="1"/>
  <c r="R304" i="9"/>
  <c r="S305" i="9"/>
  <c r="V305" i="9" s="1"/>
  <c r="S304" i="9"/>
  <c r="U304" i="9" s="1"/>
  <c r="S303" i="9"/>
  <c r="V303" i="9" s="1"/>
  <c r="S302" i="9"/>
  <c r="U302" i="9" s="1"/>
  <c r="S306" i="9"/>
  <c r="V306" i="9" s="1"/>
  <c r="V304" i="9"/>
  <c r="S300" i="9"/>
  <c r="V300" i="9" s="1"/>
  <c r="S299" i="9"/>
  <c r="V299" i="9" s="1"/>
  <c r="S291" i="9"/>
  <c r="U291" i="9" s="1"/>
  <c r="S292" i="9"/>
  <c r="V292" i="9" s="1"/>
  <c r="S293" i="9"/>
  <c r="V293" i="9" s="1"/>
  <c r="S294" i="9"/>
  <c r="V294" i="9" s="1"/>
  <c r="S295" i="9"/>
  <c r="U295" i="9" s="1"/>
  <c r="S296" i="9"/>
  <c r="U296" i="9" s="1"/>
  <c r="S297" i="9"/>
  <c r="V297" i="9" s="1"/>
  <c r="S290" i="9"/>
  <c r="V290" i="9" s="1"/>
  <c r="V295" i="9"/>
  <c r="V296" i="9"/>
  <c r="S288" i="9"/>
  <c r="V288" i="9" s="1"/>
  <c r="S287" i="9"/>
  <c r="V287" i="9" s="1"/>
  <c r="S286" i="9"/>
  <c r="U286" i="9" s="1"/>
  <c r="S280" i="9"/>
  <c r="U280" i="9" s="1"/>
  <c r="S279" i="9"/>
  <c r="V279" i="9" s="1"/>
  <c r="S278" i="9"/>
  <c r="V278" i="9" s="1"/>
  <c r="S277" i="9"/>
  <c r="V277" i="9" s="1"/>
  <c r="V280" i="9"/>
  <c r="S272" i="9"/>
  <c r="V272" i="9" s="1"/>
  <c r="S271" i="9"/>
  <c r="U271" i="9" s="1"/>
  <c r="S270" i="9"/>
  <c r="U270" i="9" s="1"/>
  <c r="S269" i="9"/>
  <c r="V269" i="9" s="1"/>
  <c r="S268" i="9"/>
  <c r="V268" i="9" s="1"/>
  <c r="T267" i="9"/>
  <c r="V267" i="9" s="1"/>
  <c r="S266" i="9"/>
  <c r="V266" i="9" s="1"/>
  <c r="S265" i="9"/>
  <c r="V265" i="9" s="1"/>
  <c r="S264" i="9"/>
  <c r="V264" i="9" s="1"/>
  <c r="S261" i="9"/>
  <c r="U261" i="9" s="1"/>
  <c r="S260" i="9"/>
  <c r="U260" i="9" s="1"/>
  <c r="S263" i="9"/>
  <c r="V263" i="9" s="1"/>
  <c r="S262" i="9"/>
  <c r="V262" i="9" s="1"/>
  <c r="U267" i="9"/>
  <c r="S517" i="9"/>
  <c r="V517" i="9" s="1"/>
  <c r="S536" i="9"/>
  <c r="S535" i="9"/>
  <c r="S534" i="9"/>
  <c r="S533" i="9"/>
  <c r="S532" i="9"/>
  <c r="S531" i="9"/>
  <c r="S530" i="9"/>
  <c r="S529" i="9"/>
  <c r="S528" i="9"/>
  <c r="S527" i="9"/>
  <c r="S526" i="9"/>
  <c r="S525" i="9"/>
  <c r="S524" i="9"/>
  <c r="S523" i="9"/>
  <c r="S522" i="9"/>
  <c r="S521" i="9"/>
  <c r="S520" i="9"/>
  <c r="S519" i="9"/>
  <c r="S518" i="9"/>
  <c r="S516" i="9"/>
  <c r="S515" i="9"/>
  <c r="S514" i="9"/>
  <c r="S513" i="9"/>
  <c r="S512" i="9"/>
  <c r="S511" i="9"/>
  <c r="S510" i="9"/>
  <c r="S509" i="9"/>
  <c r="S508" i="9"/>
  <c r="S506" i="9"/>
  <c r="S505" i="9"/>
  <c r="U505" i="9" s="1"/>
  <c r="U294" i="9" l="1"/>
  <c r="U263" i="9"/>
  <c r="V270" i="9"/>
  <c r="U315" i="9"/>
  <c r="V261" i="9"/>
  <c r="U292" i="9"/>
  <c r="U293" i="9"/>
  <c r="U299" i="9"/>
  <c r="U297" i="9"/>
  <c r="U305" i="9"/>
  <c r="V310" i="9"/>
  <c r="U309" i="9"/>
  <c r="V312" i="9"/>
  <c r="U306" i="9"/>
  <c r="V313" i="9"/>
  <c r="U311" i="9"/>
  <c r="U316" i="9"/>
  <c r="U287" i="9"/>
  <c r="U290" i="9"/>
  <c r="U308" i="9"/>
  <c r="U272" i="9"/>
  <c r="U303" i="9"/>
  <c r="V302" i="9"/>
  <c r="U300" i="9"/>
  <c r="V291" i="9"/>
  <c r="U288" i="9"/>
  <c r="V286" i="9"/>
  <c r="U279" i="9"/>
  <c r="U278" i="9"/>
  <c r="U277" i="9"/>
  <c r="V271" i="9"/>
  <c r="U269" i="9"/>
  <c r="U268" i="9"/>
  <c r="U266" i="9"/>
  <c r="U265" i="9"/>
  <c r="U264" i="9"/>
  <c r="U262" i="9"/>
  <c r="U517" i="9"/>
  <c r="V506" i="9" l="1"/>
  <c r="V507" i="9"/>
  <c r="V508" i="9"/>
  <c r="V509" i="9"/>
  <c r="V510" i="9"/>
  <c r="V511" i="9"/>
  <c r="V512" i="9"/>
  <c r="V513" i="9"/>
  <c r="V514" i="9"/>
  <c r="V515" i="9"/>
  <c r="V516" i="9"/>
  <c r="V518" i="9"/>
  <c r="V519" i="9"/>
  <c r="V520" i="9"/>
  <c r="V521" i="9"/>
  <c r="V522" i="9"/>
  <c r="V523" i="9"/>
  <c r="V524" i="9"/>
  <c r="V525" i="9"/>
  <c r="V526" i="9"/>
  <c r="V527" i="9"/>
  <c r="V528" i="9"/>
  <c r="V529" i="9"/>
  <c r="V530" i="9"/>
  <c r="V531" i="9"/>
  <c r="V532" i="9"/>
  <c r="V533" i="9"/>
  <c r="V534" i="9"/>
  <c r="V535" i="9"/>
  <c r="V536" i="9"/>
  <c r="U506" i="9"/>
  <c r="U508" i="9"/>
  <c r="U509" i="9"/>
  <c r="U510" i="9"/>
  <c r="U511" i="9"/>
  <c r="U512" i="9"/>
  <c r="U513" i="9"/>
  <c r="U514" i="9"/>
  <c r="U515" i="9"/>
  <c r="U516" i="9"/>
  <c r="U518" i="9"/>
  <c r="U519" i="9"/>
  <c r="U520" i="9"/>
  <c r="U521" i="9"/>
  <c r="U522" i="9"/>
  <c r="U523" i="9"/>
  <c r="U524" i="9"/>
  <c r="U525" i="9"/>
  <c r="U526" i="9"/>
  <c r="U527" i="9"/>
  <c r="U528" i="9"/>
  <c r="U529" i="9"/>
  <c r="U530" i="9"/>
  <c r="U531" i="9"/>
  <c r="U532" i="9"/>
  <c r="U533" i="9"/>
  <c r="U534" i="9"/>
  <c r="U535" i="9"/>
  <c r="U536" i="9"/>
  <c r="V590" i="9" l="1"/>
  <c r="V591" i="9"/>
  <c r="V592" i="9"/>
  <c r="V593" i="9"/>
  <c r="V594" i="9"/>
  <c r="U590" i="9"/>
  <c r="U591" i="9"/>
  <c r="U592" i="9"/>
  <c r="U593" i="9"/>
  <c r="U594" i="9"/>
  <c r="V589" i="9"/>
  <c r="U589" i="9"/>
  <c r="V586" i="9"/>
  <c r="U586" i="9"/>
  <c r="V585" i="9"/>
  <c r="U585" i="9"/>
  <c r="U580" i="9"/>
  <c r="U579" i="9"/>
  <c r="U578" i="9"/>
  <c r="U577" i="9"/>
  <c r="U576" i="9"/>
  <c r="V577" i="9"/>
  <c r="V578" i="9"/>
  <c r="V579" i="9"/>
  <c r="V580" i="9"/>
  <c r="V576" i="9"/>
  <c r="S567" i="9"/>
  <c r="V567" i="9" s="1"/>
  <c r="U562" i="9"/>
  <c r="U561" i="9"/>
  <c r="U560" i="9"/>
  <c r="U559" i="9"/>
  <c r="U558" i="9"/>
  <c r="U557" i="9"/>
  <c r="U556" i="9"/>
  <c r="U555" i="9"/>
  <c r="U554" i="9"/>
  <c r="U553" i="9"/>
  <c r="V562" i="9"/>
  <c r="V561" i="9"/>
  <c r="V560" i="9"/>
  <c r="V559" i="9"/>
  <c r="V558" i="9"/>
  <c r="V557" i="9"/>
  <c r="V556" i="9"/>
  <c r="V555" i="9"/>
  <c r="V554" i="9"/>
  <c r="V553" i="9"/>
  <c r="Q567" i="9"/>
  <c r="V549" i="9"/>
  <c r="V550" i="9"/>
  <c r="V551" i="9"/>
  <c r="V568" i="9"/>
  <c r="U550" i="9"/>
  <c r="U551" i="9"/>
  <c r="U567" i="9"/>
  <c r="U568" i="9"/>
  <c r="V548" i="9"/>
  <c r="V540" i="9"/>
  <c r="V541" i="9"/>
  <c r="V542" i="9"/>
  <c r="V543" i="9"/>
  <c r="V544" i="9"/>
  <c r="V545" i="9"/>
  <c r="V546" i="9"/>
  <c r="U540" i="9"/>
  <c r="U541" i="9"/>
  <c r="U542" i="9"/>
  <c r="U543" i="9"/>
  <c r="U544" i="9"/>
  <c r="U545" i="9"/>
  <c r="U546" i="9"/>
  <c r="I803" i="9"/>
  <c r="N803" i="9"/>
  <c r="I804" i="9"/>
  <c r="N804" i="9"/>
  <c r="V802" i="9"/>
  <c r="V807" i="9"/>
  <c r="V808" i="9"/>
  <c r="U802" i="9"/>
  <c r="U807" i="9"/>
  <c r="U808" i="9"/>
  <c r="V801" i="9"/>
  <c r="U801" i="9"/>
  <c r="D751" i="9"/>
  <c r="V723" i="9"/>
  <c r="U723" i="9"/>
  <c r="V653" i="9"/>
  <c r="U653" i="9"/>
  <c r="V631" i="9"/>
  <c r="D617" i="9"/>
  <c r="D615" i="9"/>
  <c r="D619" i="9" s="1"/>
  <c r="V596" i="9"/>
  <c r="U596" i="9"/>
  <c r="V539" i="9"/>
  <c r="U539" i="9"/>
  <c r="V489" i="9"/>
  <c r="V490" i="9"/>
  <c r="V491" i="9"/>
  <c r="V494" i="9"/>
  <c r="V495" i="9"/>
  <c r="V496" i="9"/>
  <c r="V497" i="9"/>
  <c r="V498" i="9"/>
  <c r="V499" i="9"/>
  <c r="V500" i="9"/>
  <c r="V501" i="9"/>
  <c r="V502" i="9"/>
  <c r="V503" i="9"/>
  <c r="U489" i="9"/>
  <c r="U490" i="9"/>
  <c r="U491" i="9"/>
  <c r="U494" i="9"/>
  <c r="U495" i="9"/>
  <c r="U496" i="9"/>
  <c r="U497" i="9"/>
  <c r="U498" i="9"/>
  <c r="U499" i="9"/>
  <c r="U500" i="9"/>
  <c r="U501" i="9"/>
  <c r="U502" i="9"/>
  <c r="U503" i="9"/>
  <c r="V505" i="9"/>
  <c r="V488" i="9"/>
  <c r="U488" i="9"/>
  <c r="R383" i="9"/>
  <c r="R381" i="9"/>
  <c r="R379" i="9"/>
  <c r="R377" i="9"/>
  <c r="R375" i="9"/>
  <c r="R373" i="9"/>
  <c r="V373" i="9"/>
  <c r="V374" i="9"/>
  <c r="V375" i="9"/>
  <c r="V376" i="9"/>
  <c r="V377" i="9"/>
  <c r="V378" i="9"/>
  <c r="V379" i="9"/>
  <c r="V380" i="9"/>
  <c r="V381" i="9"/>
  <c r="V382" i="9"/>
  <c r="V383" i="9"/>
  <c r="U373" i="9"/>
  <c r="U374" i="9"/>
  <c r="U375" i="9"/>
  <c r="U376" i="9"/>
  <c r="U377" i="9"/>
  <c r="U378" i="9"/>
  <c r="U379" i="9"/>
  <c r="U380" i="9"/>
  <c r="U381" i="9"/>
  <c r="U382" i="9"/>
  <c r="U383" i="9"/>
  <c r="V394" i="9"/>
  <c r="U394" i="9"/>
  <c r="V385" i="9"/>
  <c r="V386" i="9"/>
  <c r="U385" i="9"/>
  <c r="U386" i="9"/>
  <c r="V384" i="9"/>
  <c r="U384" i="9"/>
  <c r="V372" i="9"/>
  <c r="U372" i="9"/>
  <c r="V356" i="9"/>
  <c r="V357" i="9"/>
  <c r="V358" i="9"/>
  <c r="U356" i="9"/>
  <c r="U357" i="9"/>
  <c r="U358" i="9"/>
  <c r="V355" i="9"/>
  <c r="U355" i="9"/>
  <c r="V348" i="9"/>
  <c r="R349" i="9"/>
  <c r="R348" i="9"/>
  <c r="U348" i="9"/>
  <c r="U349" i="9"/>
  <c r="V343" i="9"/>
  <c r="V344" i="9"/>
  <c r="V345" i="9"/>
  <c r="V346" i="9"/>
  <c r="V347" i="9"/>
  <c r="V349" i="9"/>
  <c r="U343" i="9"/>
  <c r="U344" i="9"/>
  <c r="U345" i="9"/>
  <c r="U346" i="9"/>
  <c r="U347" i="9"/>
  <c r="R342" i="9"/>
  <c r="I351" i="9"/>
  <c r="N351" i="9"/>
  <c r="I352" i="9"/>
  <c r="N352" i="9"/>
  <c r="I353" i="9"/>
  <c r="N353" i="9"/>
  <c r="I354" i="9"/>
  <c r="N354" i="9"/>
  <c r="V342" i="9"/>
  <c r="U342" i="9"/>
  <c r="V332" i="9"/>
  <c r="U332" i="9"/>
  <c r="V331" i="9"/>
  <c r="U331" i="9"/>
  <c r="U327" i="9"/>
  <c r="V327" i="9"/>
  <c r="U323" i="9" l="1"/>
  <c r="U325" i="9" l="1"/>
  <c r="V325" i="9"/>
  <c r="V326" i="9"/>
  <c r="U326" i="9"/>
  <c r="U324" i="9"/>
  <c r="V324" i="9"/>
  <c r="V323" i="9"/>
  <c r="V274" i="9"/>
  <c r="V275" i="9"/>
  <c r="V276" i="9"/>
  <c r="U274" i="9"/>
  <c r="U275" i="9"/>
  <c r="U276" i="9"/>
  <c r="V273" i="9"/>
  <c r="U273" i="9"/>
  <c r="V260" i="9"/>
  <c r="V183" i="9"/>
  <c r="U183" i="9"/>
  <c r="V141" i="9"/>
  <c r="U141" i="9"/>
  <c r="V108" i="9"/>
  <c r="U108" i="9"/>
  <c r="V86" i="9"/>
  <c r="U86" i="9"/>
  <c r="V73" i="9"/>
  <c r="U73" i="9"/>
  <c r="V29" i="9"/>
  <c r="U29" i="9"/>
  <c r="V19" i="9"/>
  <c r="V20" i="9"/>
  <c r="V21" i="9"/>
  <c r="V22" i="9"/>
  <c r="V23" i="9"/>
  <c r="V24" i="9"/>
  <c r="V25" i="9"/>
  <c r="U19" i="9"/>
  <c r="U20" i="9"/>
  <c r="U21" i="9"/>
  <c r="U22" i="9"/>
  <c r="U23" i="9"/>
  <c r="U24" i="9"/>
  <c r="U25" i="9"/>
  <c r="V18" i="9"/>
  <c r="U18" i="9"/>
  <c r="V85" i="9"/>
  <c r="U85" i="9"/>
  <c r="T57" i="9"/>
  <c r="V57" i="9" s="1"/>
  <c r="T56" i="9"/>
  <c r="V56" i="9" s="1"/>
  <c r="T52" i="9"/>
  <c r="V52" i="9" s="1"/>
  <c r="T51" i="9"/>
  <c r="V51" i="9" s="1"/>
  <c r="S55" i="9"/>
  <c r="V55" i="9" s="1"/>
  <c r="S54" i="9"/>
  <c r="V54" i="9" s="1"/>
  <c r="S53" i="9"/>
  <c r="V53" i="9" s="1"/>
  <c r="T50" i="9"/>
  <c r="V50" i="9" s="1"/>
  <c r="P50" i="9"/>
  <c r="U51" i="9"/>
  <c r="U52" i="9"/>
  <c r="U56" i="9"/>
  <c r="U57" i="9"/>
  <c r="S49" i="9"/>
  <c r="S48" i="9"/>
  <c r="S47" i="9"/>
  <c r="S45" i="9"/>
  <c r="S44" i="9"/>
  <c r="S43" i="9"/>
  <c r="U42" i="9"/>
  <c r="S41" i="9"/>
  <c r="S40" i="9"/>
  <c r="S39" i="9"/>
  <c r="S38" i="9"/>
  <c r="U53" i="9" l="1"/>
  <c r="U55" i="9"/>
  <c r="U54" i="9"/>
  <c r="U50" i="9"/>
  <c r="S37" i="9"/>
  <c r="V37" i="9" s="1"/>
  <c r="S36" i="9"/>
  <c r="U36" i="9" s="1"/>
  <c r="U38" i="9"/>
  <c r="U39" i="9"/>
  <c r="U40" i="9"/>
  <c r="U41" i="9"/>
  <c r="U43" i="9"/>
  <c r="U44" i="9"/>
  <c r="U45" i="9"/>
  <c r="U46" i="9"/>
  <c r="U47" i="9"/>
  <c r="U48" i="9"/>
  <c r="U49" i="9"/>
  <c r="V38" i="9"/>
  <c r="V39" i="9"/>
  <c r="V40" i="9"/>
  <c r="V41" i="9"/>
  <c r="V42" i="9"/>
  <c r="V43" i="9"/>
  <c r="V44" i="9"/>
  <c r="V45" i="9"/>
  <c r="V46" i="9"/>
  <c r="V47" i="9"/>
  <c r="V48" i="9"/>
  <c r="V49" i="9"/>
  <c r="T468" i="9"/>
  <c r="V468" i="9" s="1"/>
  <c r="V446" i="9"/>
  <c r="V483" i="9"/>
  <c r="V463" i="9"/>
  <c r="V464" i="9"/>
  <c r="V465" i="9"/>
  <c r="V466" i="9"/>
  <c r="V445" i="9"/>
  <c r="V447" i="9"/>
  <c r="V448" i="9"/>
  <c r="V453" i="9"/>
  <c r="V454" i="9"/>
  <c r="V455" i="9"/>
  <c r="V456" i="9"/>
  <c r="V467" i="9"/>
  <c r="V471" i="9"/>
  <c r="V472" i="9"/>
  <c r="V475" i="9"/>
  <c r="V476" i="9"/>
  <c r="V479" i="9"/>
  <c r="V480" i="9"/>
  <c r="V484" i="9"/>
  <c r="U486" i="9"/>
  <c r="V486" i="9"/>
  <c r="V485" i="9"/>
  <c r="U485" i="9"/>
  <c r="V252" i="9"/>
  <c r="V253" i="9"/>
  <c r="U238" i="9"/>
  <c r="V238" i="9"/>
  <c r="U239" i="9"/>
  <c r="V239" i="9"/>
  <c r="U240" i="9"/>
  <c r="V240" i="9"/>
  <c r="V245" i="9"/>
  <c r="V246" i="9"/>
  <c r="V247" i="9"/>
  <c r="U248" i="9"/>
  <c r="V248" i="9"/>
  <c r="U249" i="9"/>
  <c r="V249" i="9"/>
  <c r="V254" i="9"/>
  <c r="U255" i="9"/>
  <c r="V255" i="9"/>
  <c r="U256" i="9"/>
  <c r="V256" i="9"/>
  <c r="U257" i="9"/>
  <c r="V257" i="9"/>
  <c r="V237" i="9"/>
  <c r="U237" i="9"/>
  <c r="U798" i="9"/>
  <c r="V798" i="9"/>
  <c r="U792" i="9"/>
  <c r="V792" i="9"/>
  <c r="U793" i="9"/>
  <c r="V793" i="9"/>
  <c r="U794" i="9"/>
  <c r="V794" i="9"/>
  <c r="U795" i="9"/>
  <c r="V795" i="9"/>
  <c r="U796" i="9"/>
  <c r="V796" i="9"/>
  <c r="U797" i="9"/>
  <c r="V797" i="9"/>
  <c r="U791" i="9"/>
  <c r="V791" i="9"/>
  <c r="T784" i="9"/>
  <c r="V784" i="9" s="1"/>
  <c r="U783" i="9"/>
  <c r="V783" i="9"/>
  <c r="U784" i="9"/>
  <c r="U785" i="9"/>
  <c r="V785" i="9"/>
  <c r="U782" i="9"/>
  <c r="V782" i="9"/>
  <c r="V787" i="9"/>
  <c r="U787" i="9"/>
  <c r="R799" i="9"/>
  <c r="V799" i="9"/>
  <c r="U799" i="9"/>
  <c r="T709" i="9"/>
  <c r="T708" i="9"/>
  <c r="S709" i="9"/>
  <c r="U709" i="9" s="1"/>
  <c r="S708" i="9"/>
  <c r="U708" i="9" s="1"/>
  <c r="U706" i="9"/>
  <c r="V706" i="9"/>
  <c r="U707" i="9"/>
  <c r="V707" i="9"/>
  <c r="U712" i="9"/>
  <c r="V712" i="9"/>
  <c r="U713" i="9"/>
  <c r="V713" i="9"/>
  <c r="U714" i="9"/>
  <c r="V714" i="9"/>
  <c r="U715" i="9"/>
  <c r="V715" i="9"/>
  <c r="U716" i="9"/>
  <c r="V716" i="9"/>
  <c r="U717" i="9"/>
  <c r="V717" i="9"/>
  <c r="U718" i="9"/>
  <c r="V718" i="9"/>
  <c r="U719" i="9"/>
  <c r="V719" i="9"/>
  <c r="U720" i="9"/>
  <c r="V720" i="9"/>
  <c r="U721" i="9"/>
  <c r="V721" i="9"/>
  <c r="V705" i="9"/>
  <c r="U705" i="9"/>
  <c r="V704" i="9"/>
  <c r="V708" i="9" l="1"/>
  <c r="U37" i="9"/>
  <c r="V36" i="9"/>
  <c r="V709" i="9"/>
  <c r="V7" i="9"/>
  <c r="U7" i="9"/>
  <c r="N234" i="9" l="1"/>
  <c r="M234" i="9"/>
  <c r="L234" i="9"/>
  <c r="K234" i="9"/>
  <c r="J234" i="9"/>
  <c r="I423" i="9" l="1"/>
  <c r="Q772" i="9" l="1"/>
  <c r="R772" i="9"/>
  <c r="R177" i="9" l="1"/>
  <c r="R176" i="9"/>
  <c r="J717" i="9" l="1"/>
  <c r="R315" i="9"/>
  <c r="R316" i="9"/>
  <c r="F260" i="9" l="1"/>
  <c r="H260" i="9" s="1"/>
  <c r="J260" i="9"/>
  <c r="K260" i="9" s="1"/>
  <c r="M260" i="9" s="1"/>
  <c r="Q260" i="9"/>
  <c r="R260" i="9"/>
  <c r="F261" i="9"/>
  <c r="H261" i="9" s="1"/>
  <c r="J261" i="9"/>
  <c r="K261" i="9" s="1"/>
  <c r="M261" i="9" s="1"/>
  <c r="Q261" i="9"/>
  <c r="R261" i="9"/>
  <c r="F266" i="9"/>
  <c r="H266" i="9" s="1"/>
  <c r="J266" i="9"/>
  <c r="K266" i="9" s="1"/>
  <c r="Q266" i="9"/>
  <c r="R266" i="9"/>
  <c r="F267" i="9"/>
  <c r="H267" i="9" s="1"/>
  <c r="J267" i="9"/>
  <c r="K267" i="9" s="1"/>
  <c r="Q267" i="9"/>
  <c r="R267" i="9"/>
  <c r="F268" i="9"/>
  <c r="H268" i="9" s="1"/>
  <c r="J268" i="9"/>
  <c r="K268" i="9" s="1"/>
  <c r="M268" i="9" s="1"/>
  <c r="Q268" i="9"/>
  <c r="R268" i="9"/>
  <c r="F269" i="9"/>
  <c r="H269" i="9" s="1"/>
  <c r="J269" i="9"/>
  <c r="K269" i="9" s="1"/>
  <c r="Q269" i="9"/>
  <c r="R269" i="9"/>
  <c r="E270" i="9"/>
  <c r="F270" i="9" s="1"/>
  <c r="G270" i="9"/>
  <c r="J270" i="9" s="1"/>
  <c r="K270" i="9" s="1"/>
  <c r="L270" i="9"/>
  <c r="Q270" i="9" s="1"/>
  <c r="R270" i="9"/>
  <c r="F271" i="9"/>
  <c r="H271" i="9" s="1"/>
  <c r="J271" i="9"/>
  <c r="K271" i="9" s="1"/>
  <c r="M271" i="9" s="1"/>
  <c r="Q271" i="9"/>
  <c r="R271" i="9"/>
  <c r="F272" i="9"/>
  <c r="H272" i="9" s="1"/>
  <c r="J272" i="9"/>
  <c r="K272" i="9" s="1"/>
  <c r="Q272" i="9"/>
  <c r="R272" i="9"/>
  <c r="R757" i="9"/>
  <c r="R756" i="9"/>
  <c r="Q757" i="9"/>
  <c r="Q756" i="9"/>
  <c r="I272" i="9" l="1"/>
  <c r="I271" i="9"/>
  <c r="I261" i="9"/>
  <c r="I267" i="9"/>
  <c r="N261" i="9"/>
  <c r="I269" i="9"/>
  <c r="I268" i="9"/>
  <c r="M266" i="9"/>
  <c r="N266" i="9"/>
  <c r="I260" i="9"/>
  <c r="N271" i="9"/>
  <c r="N268" i="9"/>
  <c r="I266" i="9"/>
  <c r="N260" i="9"/>
  <c r="H270" i="9"/>
  <c r="I270" i="9"/>
  <c r="N267" i="9"/>
  <c r="M267" i="9"/>
  <c r="N272" i="9"/>
  <c r="M272" i="9"/>
  <c r="N270" i="9"/>
  <c r="M270" i="9"/>
  <c r="N269" i="9"/>
  <c r="M269" i="9"/>
  <c r="Q692" i="9"/>
  <c r="Q690" i="9"/>
  <c r="Q684" i="9"/>
  <c r="Q685" i="9" l="1"/>
  <c r="N685" i="9"/>
  <c r="M685" i="9"/>
  <c r="N684" i="9"/>
  <c r="M684" i="9"/>
  <c r="Q683" i="9"/>
  <c r="N683" i="9"/>
  <c r="M683" i="9"/>
  <c r="Q682" i="9"/>
  <c r="N682" i="9"/>
  <c r="M682" i="9"/>
  <c r="Q117" i="9" l="1"/>
  <c r="H116" i="9"/>
  <c r="I116" i="9"/>
  <c r="H117" i="9"/>
  <c r="I117" i="9"/>
  <c r="R117" i="9"/>
  <c r="H118" i="9"/>
  <c r="I118" i="9"/>
  <c r="H120" i="9"/>
  <c r="I120" i="9"/>
  <c r="H121" i="9"/>
  <c r="I121" i="9"/>
  <c r="H122" i="9"/>
  <c r="I122" i="9"/>
  <c r="H125" i="9"/>
  <c r="I125" i="9"/>
  <c r="H128" i="9"/>
  <c r="I128" i="9"/>
  <c r="H129" i="9"/>
  <c r="I129" i="9"/>
  <c r="H130" i="9"/>
  <c r="I130" i="9"/>
  <c r="H131" i="9"/>
  <c r="I131" i="9"/>
  <c r="H134" i="9"/>
  <c r="I134" i="9"/>
  <c r="H135" i="9"/>
  <c r="I135" i="9"/>
  <c r="H136" i="9"/>
  <c r="I136" i="9"/>
  <c r="H137" i="9"/>
  <c r="I137" i="9"/>
  <c r="I138" i="9"/>
  <c r="H141" i="9"/>
  <c r="I141" i="9"/>
  <c r="J141" i="9"/>
  <c r="K141" i="9" s="1"/>
  <c r="Q141" i="9"/>
  <c r="R141" i="9"/>
  <c r="E142" i="9"/>
  <c r="F142" i="9"/>
  <c r="J142" i="9"/>
  <c r="K142" i="9" s="1"/>
  <c r="Q142" i="9"/>
  <c r="R142" i="9"/>
  <c r="H143" i="9"/>
  <c r="I143" i="9"/>
  <c r="J143" i="9"/>
  <c r="K143" i="9" s="1"/>
  <c r="M143" i="9" s="1"/>
  <c r="Q143" i="9"/>
  <c r="R143" i="9"/>
  <c r="F144" i="9"/>
  <c r="H144" i="9" s="1"/>
  <c r="J144" i="9"/>
  <c r="K144" i="9" s="1"/>
  <c r="Q144" i="9"/>
  <c r="R144" i="9"/>
  <c r="H146" i="9"/>
  <c r="I146" i="9"/>
  <c r="J146" i="9"/>
  <c r="K146" i="9" s="1"/>
  <c r="Q146" i="9"/>
  <c r="R146" i="9"/>
  <c r="H147" i="9"/>
  <c r="I147" i="9"/>
  <c r="J147" i="9"/>
  <c r="K147" i="9" s="1"/>
  <c r="Q147" i="9"/>
  <c r="R147" i="9"/>
  <c r="H149" i="9"/>
  <c r="I149" i="9"/>
  <c r="J149" i="9"/>
  <c r="K149" i="9" s="1"/>
  <c r="Q149" i="9"/>
  <c r="R149" i="9"/>
  <c r="H150" i="9"/>
  <c r="I150" i="9"/>
  <c r="J150" i="9"/>
  <c r="K150" i="9" s="1"/>
  <c r="Q150" i="9"/>
  <c r="R150" i="9"/>
  <c r="I151" i="9"/>
  <c r="J151" i="9"/>
  <c r="M151" i="9" s="1"/>
  <c r="N151" i="9"/>
  <c r="Q151" i="9"/>
  <c r="R151" i="9"/>
  <c r="I152" i="9"/>
  <c r="J152" i="9"/>
  <c r="K152" i="9" s="1"/>
  <c r="M152" i="9" s="1"/>
  <c r="Q152" i="9"/>
  <c r="R152" i="9"/>
  <c r="I154" i="9"/>
  <c r="J154" i="9"/>
  <c r="K154" i="9" s="1"/>
  <c r="H142" i="9" l="1"/>
  <c r="I144" i="9"/>
  <c r="M142" i="9"/>
  <c r="N142" i="9"/>
  <c r="N152" i="9"/>
  <c r="N143" i="9"/>
  <c r="I142" i="9"/>
  <c r="M149" i="9"/>
  <c r="N149" i="9"/>
  <c r="M146" i="9"/>
  <c r="N146" i="9"/>
  <c r="N141" i="9"/>
  <c r="M141" i="9"/>
  <c r="M154" i="9"/>
  <c r="N154" i="9"/>
  <c r="M150" i="9"/>
  <c r="N150" i="9"/>
  <c r="M147" i="9"/>
  <c r="N147" i="9"/>
  <c r="M144" i="9"/>
  <c r="N144" i="9"/>
  <c r="R419" i="9" l="1"/>
  <c r="Q419" i="9"/>
  <c r="R418" i="9"/>
  <c r="Q418" i="9"/>
  <c r="R417" i="9"/>
  <c r="Q417" i="9"/>
  <c r="R416" i="9"/>
  <c r="Q416" i="9"/>
  <c r="R415" i="9"/>
  <c r="Q415" i="9"/>
  <c r="R414" i="9"/>
  <c r="Q414" i="9"/>
  <c r="R413" i="9"/>
  <c r="Q413" i="9"/>
  <c r="R412" i="9"/>
  <c r="Q412" i="9"/>
  <c r="R411" i="9"/>
  <c r="Q411" i="9"/>
  <c r="R410" i="9"/>
  <c r="Q410" i="9"/>
  <c r="R407" i="9"/>
  <c r="Q407" i="9"/>
  <c r="R406" i="9"/>
  <c r="Q406" i="9"/>
  <c r="R405" i="9"/>
  <c r="Q405" i="9"/>
  <c r="R404" i="9"/>
  <c r="Q404" i="9"/>
  <c r="R403" i="9"/>
  <c r="Q403" i="9"/>
  <c r="R402" i="9"/>
  <c r="Q402" i="9"/>
  <c r="R401" i="9"/>
  <c r="Q401" i="9"/>
  <c r="R400" i="9"/>
  <c r="R399" i="9"/>
  <c r="Q399" i="9"/>
  <c r="R398" i="9"/>
  <c r="Q398" i="9"/>
  <c r="R397" i="9"/>
  <c r="Q397" i="9"/>
  <c r="R396" i="9"/>
  <c r="Q396" i="9"/>
  <c r="R395" i="9"/>
  <c r="Q395" i="9"/>
  <c r="R394" i="9"/>
  <c r="Q394" i="9"/>
  <c r="R654" i="9" l="1"/>
  <c r="R655" i="9"/>
  <c r="R656" i="9"/>
  <c r="R658" i="9"/>
  <c r="R659" i="9"/>
  <c r="R660" i="9"/>
  <c r="R661" i="9"/>
  <c r="R662" i="9"/>
  <c r="R663" i="9"/>
  <c r="R664" i="9"/>
  <c r="R665" i="9"/>
  <c r="R666" i="9"/>
  <c r="R667" i="9"/>
  <c r="R668" i="9"/>
  <c r="R669" i="9"/>
  <c r="R670" i="9"/>
  <c r="R671" i="9"/>
  <c r="R672" i="9"/>
  <c r="R673" i="9"/>
  <c r="R674" i="9"/>
  <c r="R675" i="9"/>
  <c r="R676" i="9"/>
  <c r="R677" i="9"/>
  <c r="R678" i="9"/>
  <c r="R679" i="9"/>
  <c r="R680" i="9"/>
  <c r="R681" i="9"/>
  <c r="R690" i="9"/>
  <c r="R694" i="9"/>
  <c r="R695" i="9"/>
  <c r="R696" i="9"/>
  <c r="R697" i="9"/>
  <c r="R698" i="9"/>
  <c r="R699" i="9"/>
  <c r="R700" i="9"/>
  <c r="R701" i="9"/>
  <c r="Q654" i="9"/>
  <c r="Q655" i="9"/>
  <c r="Q656" i="9"/>
  <c r="Q658" i="9"/>
  <c r="Q659" i="9"/>
  <c r="Q660" i="9"/>
  <c r="Q661" i="9"/>
  <c r="Q662" i="9"/>
  <c r="Q663" i="9"/>
  <c r="Q664" i="9"/>
  <c r="Q665" i="9"/>
  <c r="Q666" i="9"/>
  <c r="Q667" i="9"/>
  <c r="Q668" i="9"/>
  <c r="Q669" i="9"/>
  <c r="Q670" i="9"/>
  <c r="Q671" i="9"/>
  <c r="Q672" i="9"/>
  <c r="Q673" i="9"/>
  <c r="Q674" i="9"/>
  <c r="Q675" i="9"/>
  <c r="Q676" i="9"/>
  <c r="Q677" i="9"/>
  <c r="Q678" i="9"/>
  <c r="Q679" i="9"/>
  <c r="Q680" i="9"/>
  <c r="Q681" i="9"/>
  <c r="Q694" i="9"/>
  <c r="Q695" i="9"/>
  <c r="Q696" i="9"/>
  <c r="Q697" i="9"/>
  <c r="Q698" i="9"/>
  <c r="Q699" i="9"/>
  <c r="Q700" i="9"/>
  <c r="Q701" i="9"/>
  <c r="R653" i="9"/>
  <c r="Q653" i="9"/>
  <c r="R161" i="9"/>
  <c r="Q161" i="9"/>
  <c r="Q160" i="9"/>
  <c r="R174" i="9"/>
  <c r="R175" i="9"/>
  <c r="N168" i="9"/>
  <c r="N169" i="9"/>
  <c r="R163" i="9"/>
  <c r="R168" i="9"/>
  <c r="R169" i="9"/>
  <c r="R162" i="9"/>
  <c r="Q163" i="9"/>
  <c r="Q168" i="9"/>
  <c r="Q169" i="9"/>
  <c r="Q162" i="9"/>
  <c r="R160" i="9"/>
  <c r="R173" i="9" l="1"/>
  <c r="Q173" i="9"/>
  <c r="R172" i="9"/>
  <c r="Q172" i="9"/>
  <c r="R84" i="9"/>
  <c r="Q84" i="9"/>
  <c r="J84" i="9"/>
  <c r="K84" i="9" s="1"/>
  <c r="I84" i="9"/>
  <c r="H84" i="9"/>
  <c r="R83" i="9"/>
  <c r="L83" i="9"/>
  <c r="Q83" i="9" s="1"/>
  <c r="J83" i="9"/>
  <c r="M83" i="9" s="1"/>
  <c r="I83" i="9"/>
  <c r="H83" i="9"/>
  <c r="R82" i="9"/>
  <c r="Q82" i="9"/>
  <c r="K82" i="9"/>
  <c r="N82" i="9" s="1"/>
  <c r="A82" i="9"/>
  <c r="A83" i="9" s="1"/>
  <c r="A84" i="9" s="1"/>
  <c r="R80" i="9"/>
  <c r="Q80" i="9"/>
  <c r="J80" i="9"/>
  <c r="K80" i="9" s="1"/>
  <c r="I80" i="9"/>
  <c r="H80" i="9"/>
  <c r="R79" i="9"/>
  <c r="Q79" i="9"/>
  <c r="J79" i="9"/>
  <c r="K79" i="9" s="1"/>
  <c r="F79" i="9"/>
  <c r="I79" i="9" s="1"/>
  <c r="R78" i="9"/>
  <c r="Q78" i="9"/>
  <c r="J78" i="9"/>
  <c r="K78" i="9" s="1"/>
  <c r="I78" i="9"/>
  <c r="H78" i="9"/>
  <c r="R77" i="9"/>
  <c r="Q77" i="9"/>
  <c r="J77" i="9"/>
  <c r="K77" i="9" s="1"/>
  <c r="I77" i="9"/>
  <c r="H77" i="9"/>
  <c r="R76" i="9"/>
  <c r="Q76" i="9"/>
  <c r="N76" i="9"/>
  <c r="J76" i="9"/>
  <c r="M76" i="9" s="1"/>
  <c r="I76" i="9"/>
  <c r="H76" i="9"/>
  <c r="R75" i="9"/>
  <c r="Q75" i="9"/>
  <c r="N75" i="9"/>
  <c r="J75" i="9"/>
  <c r="M75" i="9" s="1"/>
  <c r="I75" i="9"/>
  <c r="H75" i="9"/>
  <c r="R74" i="9"/>
  <c r="Q74" i="9"/>
  <c r="J74" i="9"/>
  <c r="K74" i="9" s="1"/>
  <c r="F74" i="9"/>
  <c r="I74" i="9" s="1"/>
  <c r="R73" i="9"/>
  <c r="Q73" i="9"/>
  <c r="J73" i="9"/>
  <c r="K73" i="9" s="1"/>
  <c r="F73" i="9"/>
  <c r="H73" i="9" s="1"/>
  <c r="H81" i="9"/>
  <c r="I81" i="9"/>
  <c r="N84" i="9" l="1"/>
  <c r="M84" i="9"/>
  <c r="M82" i="9"/>
  <c r="N83" i="9"/>
  <c r="N79" i="9"/>
  <c r="M79" i="9"/>
  <c r="N80" i="9"/>
  <c r="M80" i="9"/>
  <c r="H79" i="9"/>
  <c r="N77" i="9"/>
  <c r="M77" i="9"/>
  <c r="N78" i="9"/>
  <c r="M78" i="9"/>
  <c r="M73" i="9"/>
  <c r="N73" i="9"/>
  <c r="N74" i="9"/>
  <c r="M74" i="9"/>
  <c r="I73" i="9"/>
  <c r="H74" i="9"/>
  <c r="R452" i="9"/>
  <c r="Q452" i="9"/>
  <c r="J452" i="9"/>
  <c r="K452" i="9" s="1"/>
  <c r="N452" i="9" s="1"/>
  <c r="R451" i="9"/>
  <c r="Q451" i="9"/>
  <c r="J451" i="9"/>
  <c r="K451" i="9" s="1"/>
  <c r="R450" i="9"/>
  <c r="Q450" i="9"/>
  <c r="J450" i="9"/>
  <c r="K450" i="9" s="1"/>
  <c r="N450" i="9" s="1"/>
  <c r="R449" i="9"/>
  <c r="Q449" i="9"/>
  <c r="J449" i="9"/>
  <c r="K449" i="9" s="1"/>
  <c r="M449" i="9" s="1"/>
  <c r="R444" i="9"/>
  <c r="Q444" i="9"/>
  <c r="J444" i="9"/>
  <c r="K444" i="9" s="1"/>
  <c r="M444" i="9" s="1"/>
  <c r="R443" i="9"/>
  <c r="Q443" i="9"/>
  <c r="J443" i="9"/>
  <c r="K443" i="9" s="1"/>
  <c r="R442" i="9"/>
  <c r="Q442" i="9"/>
  <c r="J442" i="9"/>
  <c r="K442" i="9" s="1"/>
  <c r="R441" i="9"/>
  <c r="J441" i="9"/>
  <c r="K441" i="9" s="1"/>
  <c r="Q651" i="9"/>
  <c r="R651" i="9"/>
  <c r="Q642" i="9"/>
  <c r="R642" i="9"/>
  <c r="Q643" i="9"/>
  <c r="R643" i="9"/>
  <c r="Q644" i="9"/>
  <c r="R644" i="9"/>
  <c r="Q645" i="9"/>
  <c r="R645" i="9"/>
  <c r="Q646" i="9"/>
  <c r="R646" i="9"/>
  <c r="Q647" i="9"/>
  <c r="R647" i="9"/>
  <c r="Q648" i="9"/>
  <c r="R648" i="9"/>
  <c r="Q649" i="9"/>
  <c r="R649" i="9"/>
  <c r="Q650" i="9"/>
  <c r="R650" i="9"/>
  <c r="R641" i="9"/>
  <c r="Q641" i="9"/>
  <c r="Q635" i="9"/>
  <c r="R635" i="9"/>
  <c r="Q636" i="9"/>
  <c r="R636" i="9"/>
  <c r="Q637" i="9"/>
  <c r="R637" i="9"/>
  <c r="Q638" i="9"/>
  <c r="R638" i="9"/>
  <c r="Q639" i="9"/>
  <c r="R639" i="9"/>
  <c r="Q640" i="9"/>
  <c r="R640" i="9"/>
  <c r="Q633" i="9"/>
  <c r="Q632" i="9"/>
  <c r="R632" i="9"/>
  <c r="R633" i="9"/>
  <c r="Q634" i="9"/>
  <c r="R634" i="9"/>
  <c r="R631" i="9"/>
  <c r="Q631" i="9"/>
  <c r="M451" i="9" l="1"/>
  <c r="N451" i="9"/>
  <c r="N444" i="9"/>
  <c r="N449" i="9"/>
  <c r="M450" i="9"/>
  <c r="M452" i="9"/>
  <c r="N443" i="9"/>
  <c r="M443" i="9"/>
  <c r="N442" i="9"/>
  <c r="M442" i="9"/>
  <c r="N441" i="9"/>
  <c r="M441" i="9"/>
  <c r="Q441" i="9"/>
  <c r="R780" i="9" l="1"/>
  <c r="Q780" i="9"/>
  <c r="J780" i="9"/>
  <c r="K780" i="9" s="1"/>
  <c r="F780" i="9"/>
  <c r="H780" i="9" s="1"/>
  <c r="R779" i="9"/>
  <c r="Q779" i="9"/>
  <c r="J779" i="9"/>
  <c r="K779" i="9" s="1"/>
  <c r="N779" i="9" s="1"/>
  <c r="F779" i="9"/>
  <c r="I779" i="9" s="1"/>
  <c r="R778" i="9"/>
  <c r="Q778" i="9"/>
  <c r="J778" i="9"/>
  <c r="K778" i="9" s="1"/>
  <c r="F778" i="9"/>
  <c r="H778" i="9" s="1"/>
  <c r="R777" i="9"/>
  <c r="Q777" i="9"/>
  <c r="J777" i="9"/>
  <c r="K777" i="9" s="1"/>
  <c r="N777" i="9" s="1"/>
  <c r="F777" i="9"/>
  <c r="I777" i="9" s="1"/>
  <c r="R776" i="9"/>
  <c r="Q776" i="9"/>
  <c r="J776" i="9"/>
  <c r="K776" i="9" s="1"/>
  <c r="F776" i="9"/>
  <c r="H776" i="9" s="1"/>
  <c r="R775" i="9"/>
  <c r="Q775" i="9"/>
  <c r="J775" i="9"/>
  <c r="K775" i="9" s="1"/>
  <c r="N775" i="9" s="1"/>
  <c r="F775" i="9"/>
  <c r="I775" i="9" s="1"/>
  <c r="R774" i="9"/>
  <c r="Q774" i="9"/>
  <c r="J774" i="9"/>
  <c r="K774" i="9" s="1"/>
  <c r="F774" i="9"/>
  <c r="H774" i="9" s="1"/>
  <c r="Q773" i="9"/>
  <c r="P773" i="9"/>
  <c r="J773" i="9"/>
  <c r="K773" i="9" s="1"/>
  <c r="F773" i="9"/>
  <c r="H773" i="9" s="1"/>
  <c r="R770" i="9"/>
  <c r="Q770" i="9"/>
  <c r="Q771" i="9" s="1"/>
  <c r="R765" i="9"/>
  <c r="Q765" i="9"/>
  <c r="R764" i="9"/>
  <c r="Q764" i="9"/>
  <c r="R763" i="9"/>
  <c r="Q763" i="9"/>
  <c r="R762" i="9"/>
  <c r="Q762" i="9"/>
  <c r="R761" i="9"/>
  <c r="Q761" i="9"/>
  <c r="Q760" i="9"/>
  <c r="P760" i="9"/>
  <c r="R759" i="9"/>
  <c r="Q759" i="9"/>
  <c r="R758" i="9"/>
  <c r="Q758" i="9"/>
  <c r="Q755" i="9"/>
  <c r="J755" i="9"/>
  <c r="K755" i="9" s="1"/>
  <c r="F755" i="9"/>
  <c r="H755" i="9" s="1"/>
  <c r="Q754" i="9"/>
  <c r="J754" i="9"/>
  <c r="K754" i="9" s="1"/>
  <c r="N754" i="9" s="1"/>
  <c r="F754" i="9"/>
  <c r="I754" i="9" s="1"/>
  <c r="R753" i="9"/>
  <c r="Q753" i="9"/>
  <c r="J753" i="9"/>
  <c r="K753" i="9" s="1"/>
  <c r="F753" i="9"/>
  <c r="H753" i="9" s="1"/>
  <c r="R751" i="9"/>
  <c r="Q751" i="9"/>
  <c r="Q752" i="9" s="1"/>
  <c r="J751" i="9"/>
  <c r="K751" i="9" s="1"/>
  <c r="N751" i="9" s="1"/>
  <c r="F751" i="9"/>
  <c r="I751" i="9" s="1"/>
  <c r="R749" i="9"/>
  <c r="Q749" i="9"/>
  <c r="Q750" i="9" s="1"/>
  <c r="J749" i="9"/>
  <c r="K749" i="9" s="1"/>
  <c r="F749" i="9"/>
  <c r="H749" i="9" s="1"/>
  <c r="R748" i="9"/>
  <c r="Q748" i="9"/>
  <c r="J748" i="9"/>
  <c r="K748" i="9" s="1"/>
  <c r="N748" i="9" s="1"/>
  <c r="I748" i="9"/>
  <c r="R747" i="9"/>
  <c r="Q747" i="9"/>
  <c r="J747" i="9"/>
  <c r="K747" i="9" s="1"/>
  <c r="N747" i="9" s="1"/>
  <c r="I747" i="9"/>
  <c r="R746" i="9"/>
  <c r="Q746" i="9"/>
  <c r="J746" i="9"/>
  <c r="K746" i="9" s="1"/>
  <c r="F746" i="9"/>
  <c r="H746" i="9" s="1"/>
  <c r="R745" i="9"/>
  <c r="Q745" i="9"/>
  <c r="J745" i="9"/>
  <c r="K745" i="9" s="1"/>
  <c r="N745" i="9" s="1"/>
  <c r="F745" i="9"/>
  <c r="I745" i="9" s="1"/>
  <c r="R744" i="9"/>
  <c r="Q744" i="9"/>
  <c r="J744" i="9"/>
  <c r="K744" i="9" s="1"/>
  <c r="F744" i="9"/>
  <c r="I744" i="9" s="1"/>
  <c r="R743" i="9"/>
  <c r="Q743" i="9"/>
  <c r="J743" i="9"/>
  <c r="K743" i="9" s="1"/>
  <c r="F743" i="9"/>
  <c r="H743" i="9" s="1"/>
  <c r="R742" i="9"/>
  <c r="Q742" i="9"/>
  <c r="J742" i="9"/>
  <c r="K742" i="9" s="1"/>
  <c r="F742" i="9"/>
  <c r="H742" i="9" s="1"/>
  <c r="R741" i="9"/>
  <c r="Q741" i="9"/>
  <c r="J741" i="9"/>
  <c r="K741" i="9" s="1"/>
  <c r="N741" i="9" s="1"/>
  <c r="F741" i="9"/>
  <c r="I741" i="9" s="1"/>
  <c r="R740" i="9"/>
  <c r="Q740" i="9"/>
  <c r="J740" i="9"/>
  <c r="K740" i="9" s="1"/>
  <c r="F740" i="9"/>
  <c r="I740" i="9" s="1"/>
  <c r="R739" i="9"/>
  <c r="Q739" i="9"/>
  <c r="J739" i="9"/>
  <c r="K739" i="9" s="1"/>
  <c r="M739" i="9" s="1"/>
  <c r="F739" i="9"/>
  <c r="H739" i="9" s="1"/>
  <c r="R738" i="9"/>
  <c r="Q738" i="9"/>
  <c r="J738" i="9"/>
  <c r="K738" i="9" s="1"/>
  <c r="F738" i="9"/>
  <c r="H738" i="9" s="1"/>
  <c r="R737" i="9"/>
  <c r="Q737" i="9"/>
  <c r="J737" i="9"/>
  <c r="K737" i="9" s="1"/>
  <c r="N737" i="9" s="1"/>
  <c r="F737" i="9"/>
  <c r="I737" i="9" s="1"/>
  <c r="R736" i="9"/>
  <c r="Q736" i="9"/>
  <c r="J736" i="9"/>
  <c r="K736" i="9" s="1"/>
  <c r="F736" i="9"/>
  <c r="I736" i="9" s="1"/>
  <c r="R735" i="9"/>
  <c r="Q735" i="9"/>
  <c r="J735" i="9"/>
  <c r="K735" i="9" s="1"/>
  <c r="M735" i="9" s="1"/>
  <c r="F735" i="9"/>
  <c r="H735" i="9" s="1"/>
  <c r="O734" i="9"/>
  <c r="Q734" i="9" s="1"/>
  <c r="J734" i="9"/>
  <c r="K734" i="9" s="1"/>
  <c r="F734" i="9"/>
  <c r="I734" i="9" s="1"/>
  <c r="O733" i="9"/>
  <c r="Q733" i="9" s="1"/>
  <c r="J733" i="9"/>
  <c r="K733" i="9" s="1"/>
  <c r="F733" i="9"/>
  <c r="I733" i="9" s="1"/>
  <c r="O732" i="9"/>
  <c r="Q732" i="9" s="1"/>
  <c r="J732" i="9"/>
  <c r="K732" i="9" s="1"/>
  <c r="F732" i="9"/>
  <c r="I732" i="9" s="1"/>
  <c r="O731" i="9"/>
  <c r="Q731" i="9" s="1"/>
  <c r="J731" i="9"/>
  <c r="K731" i="9" s="1"/>
  <c r="F731" i="9"/>
  <c r="I731" i="9" s="1"/>
  <c r="R730" i="9"/>
  <c r="Q730" i="9"/>
  <c r="J730" i="9"/>
  <c r="K730" i="9" s="1"/>
  <c r="F730" i="9"/>
  <c r="H730" i="9" s="1"/>
  <c r="R729" i="9"/>
  <c r="Q729" i="9"/>
  <c r="J729" i="9"/>
  <c r="K729" i="9" s="1"/>
  <c r="F729" i="9"/>
  <c r="I729" i="9" s="1"/>
  <c r="R728" i="9"/>
  <c r="Q728" i="9"/>
  <c r="J728" i="9"/>
  <c r="K728" i="9" s="1"/>
  <c r="M728" i="9" s="1"/>
  <c r="F728" i="9"/>
  <c r="H728" i="9" s="1"/>
  <c r="R727" i="9"/>
  <c r="Q727" i="9"/>
  <c r="J727" i="9"/>
  <c r="K727" i="9" s="1"/>
  <c r="F727" i="9"/>
  <c r="I727" i="9" s="1"/>
  <c r="R726" i="9"/>
  <c r="Q726" i="9"/>
  <c r="J726" i="9"/>
  <c r="K726" i="9" s="1"/>
  <c r="M726" i="9" s="1"/>
  <c r="F726" i="9"/>
  <c r="H726" i="9" s="1"/>
  <c r="R725" i="9"/>
  <c r="Q725" i="9"/>
  <c r="J725" i="9"/>
  <c r="K725" i="9" s="1"/>
  <c r="F725" i="9"/>
  <c r="I725" i="9" s="1"/>
  <c r="R724" i="9"/>
  <c r="Q724" i="9"/>
  <c r="J724" i="9"/>
  <c r="K724" i="9" s="1"/>
  <c r="I724" i="9"/>
  <c r="H724" i="9"/>
  <c r="R723" i="9"/>
  <c r="Q723" i="9"/>
  <c r="J723" i="9"/>
  <c r="K723" i="9" s="1"/>
  <c r="M723" i="9" s="1"/>
  <c r="F723" i="9"/>
  <c r="H723" i="9" s="1"/>
  <c r="R257" i="9"/>
  <c r="Q257" i="9"/>
  <c r="G257" i="9"/>
  <c r="E257" i="9"/>
  <c r="R256" i="9"/>
  <c r="Q256" i="9"/>
  <c r="J256" i="9"/>
  <c r="K256" i="9" s="1"/>
  <c r="F256" i="9"/>
  <c r="F257" i="9" s="1"/>
  <c r="R255" i="9"/>
  <c r="Q255" i="9"/>
  <c r="G255" i="9"/>
  <c r="J255" i="9" s="1"/>
  <c r="K255" i="9" s="1"/>
  <c r="E255" i="9"/>
  <c r="Q254" i="9"/>
  <c r="P254" i="9"/>
  <c r="J254" i="9"/>
  <c r="K254" i="9" s="1"/>
  <c r="F254" i="9"/>
  <c r="I254" i="9" s="1"/>
  <c r="O251" i="9"/>
  <c r="Q251" i="9" s="1"/>
  <c r="J251" i="9"/>
  <c r="K251" i="9" s="1"/>
  <c r="F251" i="9"/>
  <c r="I251" i="9" s="1"/>
  <c r="L250" i="9"/>
  <c r="N250" i="9" s="1"/>
  <c r="J250" i="9"/>
  <c r="M250" i="9" s="1"/>
  <c r="F250" i="9"/>
  <c r="I250" i="9" s="1"/>
  <c r="O249" i="9"/>
  <c r="Q249" i="9" s="1"/>
  <c r="J249" i="9"/>
  <c r="K249" i="9" s="1"/>
  <c r="F249" i="9"/>
  <c r="I249" i="9" s="1"/>
  <c r="O248" i="9"/>
  <c r="R248" i="9" s="1"/>
  <c r="J248" i="9"/>
  <c r="K248" i="9" s="1"/>
  <c r="I248" i="9"/>
  <c r="R244" i="9"/>
  <c r="Q244" i="9"/>
  <c r="J244" i="9"/>
  <c r="K244" i="9" s="1"/>
  <c r="F244" i="9"/>
  <c r="I244" i="9" s="1"/>
  <c r="R243" i="9"/>
  <c r="Q243" i="9"/>
  <c r="N243" i="9"/>
  <c r="J243" i="9"/>
  <c r="M243" i="9" s="1"/>
  <c r="F243" i="9"/>
  <c r="I243" i="9" s="1"/>
  <c r="O242" i="9"/>
  <c r="Q242" i="9" s="1"/>
  <c r="J242" i="9"/>
  <c r="K242" i="9" s="1"/>
  <c r="F242" i="9"/>
  <c r="I242" i="9" s="1"/>
  <c r="Q241" i="9"/>
  <c r="P241" i="9"/>
  <c r="P242" i="9" s="1"/>
  <c r="R242" i="9" s="1"/>
  <c r="N241" i="9"/>
  <c r="J241" i="9"/>
  <c r="M241" i="9" s="1"/>
  <c r="F241" i="9"/>
  <c r="I241" i="9" s="1"/>
  <c r="R240" i="9"/>
  <c r="Q240" i="9"/>
  <c r="J240" i="9"/>
  <c r="K240" i="9" s="1"/>
  <c r="N240" i="9" s="1"/>
  <c r="I240" i="9"/>
  <c r="R239" i="9"/>
  <c r="Q239" i="9"/>
  <c r="J239" i="9"/>
  <c r="K239" i="9" s="1"/>
  <c r="N239" i="9" s="1"/>
  <c r="F239" i="9"/>
  <c r="I239" i="9" s="1"/>
  <c r="O238" i="9"/>
  <c r="R238" i="9" s="1"/>
  <c r="J238" i="9"/>
  <c r="K238" i="9" s="1"/>
  <c r="N238" i="9" s="1"/>
  <c r="F238" i="9"/>
  <c r="I238" i="9" s="1"/>
  <c r="O237" i="9"/>
  <c r="R237" i="9" s="1"/>
  <c r="J237" i="9"/>
  <c r="K237" i="9" s="1"/>
  <c r="N237" i="9" s="1"/>
  <c r="F237" i="9"/>
  <c r="I237" i="9" s="1"/>
  <c r="R760" i="9" l="1"/>
  <c r="S760" i="9"/>
  <c r="R773" i="9"/>
  <c r="R254" i="9"/>
  <c r="U254" i="9"/>
  <c r="H727" i="9"/>
  <c r="Q238" i="9"/>
  <c r="Q248" i="9"/>
  <c r="R249" i="9"/>
  <c r="H731" i="9"/>
  <c r="H744" i="9"/>
  <c r="I730" i="9"/>
  <c r="R731" i="9"/>
  <c r="H736" i="9"/>
  <c r="I743" i="9"/>
  <c r="N739" i="9"/>
  <c r="H740" i="9"/>
  <c r="M724" i="9"/>
  <c r="N724" i="9"/>
  <c r="M242" i="9"/>
  <c r="N242" i="9"/>
  <c r="M248" i="9"/>
  <c r="N248" i="9"/>
  <c r="N744" i="9"/>
  <c r="M744" i="9"/>
  <c r="Q237" i="9"/>
  <c r="H733" i="9"/>
  <c r="R733" i="9"/>
  <c r="I739" i="9"/>
  <c r="F255" i="9"/>
  <c r="I255" i="9" s="1"/>
  <c r="I774" i="9"/>
  <c r="H725" i="9"/>
  <c r="M780" i="9"/>
  <c r="N780" i="9"/>
  <c r="H779" i="9"/>
  <c r="M779" i="9"/>
  <c r="I780" i="9"/>
  <c r="M778" i="9"/>
  <c r="N778" i="9"/>
  <c r="H777" i="9"/>
  <c r="M777" i="9"/>
  <c r="I778" i="9"/>
  <c r="M773" i="9"/>
  <c r="N773" i="9"/>
  <c r="M776" i="9"/>
  <c r="N776" i="9"/>
  <c r="M774" i="9"/>
  <c r="N774" i="9"/>
  <c r="H775" i="9"/>
  <c r="M775" i="9"/>
  <c r="I773" i="9"/>
  <c r="I776" i="9"/>
  <c r="M755" i="9"/>
  <c r="N755" i="9"/>
  <c r="H754" i="9"/>
  <c r="M754" i="9"/>
  <c r="I755" i="9"/>
  <c r="M753" i="9"/>
  <c r="N753" i="9"/>
  <c r="H751" i="9"/>
  <c r="M751" i="9"/>
  <c r="I753" i="9"/>
  <c r="M749" i="9"/>
  <c r="N749" i="9"/>
  <c r="I749" i="9"/>
  <c r="M742" i="9"/>
  <c r="N742" i="9"/>
  <c r="M740" i="9"/>
  <c r="N740" i="9"/>
  <c r="M743" i="9"/>
  <c r="N743" i="9"/>
  <c r="M746" i="9"/>
  <c r="N746" i="9"/>
  <c r="H741" i="9"/>
  <c r="M741" i="9"/>
  <c r="H745" i="9"/>
  <c r="M745" i="9"/>
  <c r="I742" i="9"/>
  <c r="I746" i="9"/>
  <c r="M738" i="9"/>
  <c r="N738" i="9"/>
  <c r="M736" i="9"/>
  <c r="N736" i="9"/>
  <c r="H737" i="9"/>
  <c r="M737" i="9"/>
  <c r="I735" i="9"/>
  <c r="N735" i="9"/>
  <c r="I738" i="9"/>
  <c r="M730" i="9"/>
  <c r="N730" i="9"/>
  <c r="N729" i="9"/>
  <c r="M729" i="9"/>
  <c r="M733" i="9"/>
  <c r="N733" i="9"/>
  <c r="N734" i="9"/>
  <c r="M734" i="9"/>
  <c r="M727" i="9"/>
  <c r="N727" i="9"/>
  <c r="M731" i="9"/>
  <c r="N731" i="9"/>
  <c r="N732" i="9"/>
  <c r="M732" i="9"/>
  <c r="I728" i="9"/>
  <c r="N728" i="9"/>
  <c r="H729" i="9"/>
  <c r="H732" i="9"/>
  <c r="R732" i="9"/>
  <c r="H734" i="9"/>
  <c r="R734" i="9"/>
  <c r="N725" i="9"/>
  <c r="M725" i="9"/>
  <c r="I723" i="9"/>
  <c r="N723" i="9"/>
  <c r="I726" i="9"/>
  <c r="N726" i="9"/>
  <c r="M251" i="9"/>
  <c r="N251" i="9"/>
  <c r="N254" i="9"/>
  <c r="M254" i="9"/>
  <c r="M249" i="9"/>
  <c r="N249" i="9"/>
  <c r="M255" i="9"/>
  <c r="N255" i="9"/>
  <c r="M256" i="9"/>
  <c r="N256" i="9"/>
  <c r="I257" i="9"/>
  <c r="M244" i="9"/>
  <c r="N244" i="9"/>
  <c r="O250" i="9"/>
  <c r="I256" i="9"/>
  <c r="R241" i="9"/>
  <c r="R251" i="9"/>
  <c r="J257" i="9"/>
  <c r="K257" i="9" s="1"/>
  <c r="V760" i="9" l="1"/>
  <c r="U760" i="9"/>
  <c r="Q250" i="9"/>
  <c r="R250" i="9"/>
  <c r="M257" i="9"/>
  <c r="N257" i="9"/>
  <c r="O623" i="9" l="1"/>
  <c r="R623" i="9" s="1"/>
  <c r="R597" i="9"/>
  <c r="R599" i="9"/>
  <c r="R601" i="9"/>
  <c r="R602" i="9"/>
  <c r="Q597" i="9"/>
  <c r="Q599" i="9"/>
  <c r="Q601" i="9"/>
  <c r="Q602" i="9"/>
  <c r="O598" i="9"/>
  <c r="Q598" i="9" s="1"/>
  <c r="O600" i="9"/>
  <c r="R600" i="9" s="1"/>
  <c r="O603" i="9"/>
  <c r="R603" i="9" s="1"/>
  <c r="O604" i="9"/>
  <c r="Q604" i="9" s="1"/>
  <c r="R605" i="9"/>
  <c r="O606" i="9"/>
  <c r="R606" i="9" s="1"/>
  <c r="R607" i="9"/>
  <c r="O608" i="9"/>
  <c r="R608" i="9" s="1"/>
  <c r="R609" i="9"/>
  <c r="O610" i="9"/>
  <c r="R610" i="9" s="1"/>
  <c r="R611" i="9"/>
  <c r="O612" i="9"/>
  <c r="R612" i="9" s="1"/>
  <c r="R613" i="9"/>
  <c r="O614" i="9"/>
  <c r="R614" i="9" s="1"/>
  <c r="R615" i="9"/>
  <c r="O616" i="9"/>
  <c r="R616" i="9" s="1"/>
  <c r="R617" i="9"/>
  <c r="O618" i="9"/>
  <c r="R618" i="9" s="1"/>
  <c r="R619" i="9"/>
  <c r="O620" i="9"/>
  <c r="R620" i="9" s="1"/>
  <c r="R621" i="9"/>
  <c r="O622" i="9"/>
  <c r="R622" i="9" s="1"/>
  <c r="R624" i="9"/>
  <c r="O625" i="9"/>
  <c r="R625" i="9" s="1"/>
  <c r="O626" i="9"/>
  <c r="R626" i="9" s="1"/>
  <c r="R627" i="9"/>
  <c r="O628" i="9"/>
  <c r="R628" i="9" s="1"/>
  <c r="O629" i="9"/>
  <c r="R629" i="9" s="1"/>
  <c r="O596" i="9"/>
  <c r="R596" i="9" s="1"/>
  <c r="R206" i="9"/>
  <c r="H206" i="9"/>
  <c r="I206" i="9"/>
  <c r="J206" i="9"/>
  <c r="M206" i="9" s="1"/>
  <c r="N206" i="9"/>
  <c r="Q206" i="9"/>
  <c r="R184" i="9"/>
  <c r="R185" i="9"/>
  <c r="R186" i="9"/>
  <c r="R188" i="9"/>
  <c r="R190" i="9"/>
  <c r="R192" i="9"/>
  <c r="R194" i="9"/>
  <c r="R196" i="9"/>
  <c r="R197" i="9"/>
  <c r="R198" i="9"/>
  <c r="R199" i="9"/>
  <c r="R200" i="9"/>
  <c r="R201" i="9"/>
  <c r="R202" i="9"/>
  <c r="R204" i="9"/>
  <c r="R210" i="9"/>
  <c r="R212" i="9"/>
  <c r="R214" i="9"/>
  <c r="R228" i="9"/>
  <c r="R230" i="9"/>
  <c r="Q184" i="9"/>
  <c r="Q185" i="9"/>
  <c r="Q186" i="9"/>
  <c r="Q188" i="9"/>
  <c r="Q190" i="9"/>
  <c r="Q192" i="9"/>
  <c r="Q194" i="9"/>
  <c r="Q196" i="9"/>
  <c r="Q197" i="9"/>
  <c r="Q198" i="9"/>
  <c r="Q199" i="9"/>
  <c r="Q200" i="9"/>
  <c r="Q201" i="9"/>
  <c r="Q202" i="9"/>
  <c r="Q204" i="9"/>
  <c r="O187" i="9"/>
  <c r="Q187" i="9" s="1"/>
  <c r="O189" i="9"/>
  <c r="R189" i="9" s="1"/>
  <c r="O191" i="9"/>
  <c r="R191" i="9" s="1"/>
  <c r="O193" i="9"/>
  <c r="Q193" i="9" s="1"/>
  <c r="O195" i="9"/>
  <c r="Q195" i="9" s="1"/>
  <c r="O203" i="9"/>
  <c r="R203" i="9" s="1"/>
  <c r="O205" i="9"/>
  <c r="Q205" i="9" s="1"/>
  <c r="O207" i="9"/>
  <c r="Q207" i="9" s="1"/>
  <c r="O208" i="9"/>
  <c r="Q208" i="9" s="1"/>
  <c r="O209" i="9"/>
  <c r="Q209" i="9" s="1"/>
  <c r="Q210" i="9"/>
  <c r="O211" i="9"/>
  <c r="R211" i="9" s="1"/>
  <c r="Q212" i="9"/>
  <c r="O213" i="9"/>
  <c r="Q213" i="9" s="1"/>
  <c r="Q214" i="9"/>
  <c r="O215" i="9"/>
  <c r="Q215" i="9" s="1"/>
  <c r="Q216" i="9"/>
  <c r="Q217" i="9"/>
  <c r="Q218" i="9"/>
  <c r="O219" i="9"/>
  <c r="R219" i="9" s="1"/>
  <c r="Q220" i="9"/>
  <c r="O221" i="9"/>
  <c r="Q221" i="9" s="1"/>
  <c r="O222" i="9"/>
  <c r="Q222" i="9" s="1"/>
  <c r="Q223" i="9"/>
  <c r="O224" i="9"/>
  <c r="Q224" i="9" s="1"/>
  <c r="Q225" i="9"/>
  <c r="O226" i="9"/>
  <c r="Q226" i="9" s="1"/>
  <c r="O227" i="9"/>
  <c r="R227" i="9" s="1"/>
  <c r="Q228" i="9"/>
  <c r="Q229" i="9"/>
  <c r="Q230" i="9"/>
  <c r="Q231" i="9"/>
  <c r="O232" i="9"/>
  <c r="Q232" i="9" s="1"/>
  <c r="O233" i="9"/>
  <c r="Q233" i="9" s="1"/>
  <c r="O183" i="9"/>
  <c r="Q183" i="9" s="1"/>
  <c r="R89" i="9"/>
  <c r="O90" i="9"/>
  <c r="Q90" i="9" s="1"/>
  <c r="O91" i="9"/>
  <c r="Q91" i="9" s="1"/>
  <c r="O92" i="9"/>
  <c r="Q92" i="9" s="1"/>
  <c r="Q89" i="9"/>
  <c r="R30" i="9"/>
  <c r="R31" i="9"/>
  <c r="R32" i="9"/>
  <c r="R33" i="9"/>
  <c r="R34" i="9"/>
  <c r="Q30" i="9"/>
  <c r="Q31" i="9"/>
  <c r="Q32" i="9"/>
  <c r="Q33" i="9"/>
  <c r="Q34" i="9"/>
  <c r="Q29" i="9"/>
  <c r="Q612" i="9" l="1"/>
  <c r="R604" i="9"/>
  <c r="Q620" i="9"/>
  <c r="R598" i="9"/>
  <c r="Q628" i="9"/>
  <c r="R222" i="9"/>
  <c r="Q624" i="9"/>
  <c r="Q616" i="9"/>
  <c r="Q609" i="9"/>
  <c r="Q596" i="9"/>
  <c r="Q622" i="9"/>
  <c r="Q614" i="9"/>
  <c r="Q606" i="9"/>
  <c r="Q600" i="9"/>
  <c r="R205" i="9"/>
  <c r="Q626" i="9"/>
  <c r="Q618" i="9"/>
  <c r="Q610" i="9"/>
  <c r="Q629" i="9"/>
  <c r="Q625" i="9"/>
  <c r="Q621" i="9"/>
  <c r="Q617" i="9"/>
  <c r="Q613" i="9"/>
  <c r="Q607" i="9"/>
  <c r="Q603" i="9"/>
  <c r="R226" i="9"/>
  <c r="Q627" i="9"/>
  <c r="Q623" i="9"/>
  <c r="Q619" i="9"/>
  <c r="Q615" i="9"/>
  <c r="Q611" i="9"/>
  <c r="Q608" i="9"/>
  <c r="Q605" i="9"/>
  <c r="R217" i="9"/>
  <c r="Q189" i="9"/>
  <c r="R225" i="9"/>
  <c r="R220" i="9"/>
  <c r="R209" i="9"/>
  <c r="R183" i="9"/>
  <c r="R229" i="9"/>
  <c r="R224" i="9"/>
  <c r="R218" i="9"/>
  <c r="R213" i="9"/>
  <c r="R208" i="9"/>
  <c r="R187" i="9"/>
  <c r="R233" i="9"/>
  <c r="R232" i="9"/>
  <c r="R221" i="9"/>
  <c r="R216" i="9"/>
  <c r="R195" i="9"/>
  <c r="Q227" i="9"/>
  <c r="Q219" i="9"/>
  <c r="Q211" i="9"/>
  <c r="R193" i="9"/>
  <c r="R90" i="9"/>
  <c r="Q203" i="9"/>
  <c r="Q191" i="9"/>
  <c r="R231" i="9"/>
  <c r="R223" i="9"/>
  <c r="R215" i="9"/>
  <c r="R207" i="9"/>
  <c r="R92" i="9"/>
  <c r="R91" i="9"/>
  <c r="O15" i="9"/>
  <c r="Q15" i="9" s="1"/>
  <c r="O16" i="9"/>
  <c r="Q16" i="9" s="1"/>
  <c r="O14" i="9"/>
  <c r="Q14" i="9" s="1"/>
  <c r="O11" i="9"/>
  <c r="Q11" i="9" s="1"/>
  <c r="L8" i="9"/>
  <c r="Q8" i="9" s="1"/>
  <c r="Q7" i="9"/>
  <c r="Q9" i="9"/>
  <c r="Q12" i="9"/>
  <c r="Q18" i="9"/>
  <c r="R807" i="9" l="1"/>
  <c r="Q807" i="9"/>
  <c r="R806" i="9"/>
  <c r="Q806" i="9"/>
  <c r="R805" i="9"/>
  <c r="Q805" i="9"/>
  <c r="R802" i="9"/>
  <c r="Q802" i="9"/>
  <c r="R801" i="9"/>
  <c r="Q801" i="9"/>
  <c r="R721" i="9"/>
  <c r="Q721" i="9"/>
  <c r="R720" i="9"/>
  <c r="Q720" i="9"/>
  <c r="R719" i="9"/>
  <c r="Q719" i="9"/>
  <c r="R718" i="9"/>
  <c r="Q718" i="9"/>
  <c r="R717" i="9"/>
  <c r="Q717" i="9"/>
  <c r="R716" i="9"/>
  <c r="Q716" i="9"/>
  <c r="R715" i="9"/>
  <c r="Q715" i="9"/>
  <c r="R713" i="9"/>
  <c r="Q713" i="9"/>
  <c r="R712" i="9"/>
  <c r="Q712" i="9"/>
  <c r="R709" i="9"/>
  <c r="Q709" i="9"/>
  <c r="R708" i="9"/>
  <c r="Q708" i="9"/>
  <c r="R707" i="9"/>
  <c r="Q707" i="9"/>
  <c r="R706" i="9"/>
  <c r="Q706" i="9"/>
  <c r="R705" i="9"/>
  <c r="Q705" i="9"/>
  <c r="R703" i="9"/>
  <c r="Q703" i="9"/>
  <c r="R586" i="9"/>
  <c r="R587" i="9"/>
  <c r="R588" i="9"/>
  <c r="R589" i="9"/>
  <c r="R590" i="9"/>
  <c r="R591" i="9"/>
  <c r="R592" i="9"/>
  <c r="R593" i="9"/>
  <c r="R594" i="9"/>
  <c r="R540" i="9"/>
  <c r="R541" i="9"/>
  <c r="R542" i="9"/>
  <c r="R543" i="9"/>
  <c r="R544" i="9"/>
  <c r="R545" i="9"/>
  <c r="R546" i="9"/>
  <c r="R550" i="9"/>
  <c r="R551" i="9"/>
  <c r="R563" i="9"/>
  <c r="R564" i="9"/>
  <c r="R565" i="9"/>
  <c r="R566" i="9"/>
  <c r="R567" i="9"/>
  <c r="R568" i="9"/>
  <c r="R569" i="9"/>
  <c r="R570" i="9"/>
  <c r="R571" i="9"/>
  <c r="R572" i="9"/>
  <c r="R573" i="9"/>
  <c r="R574" i="9"/>
  <c r="R581" i="9"/>
  <c r="R582" i="9"/>
  <c r="R583" i="9"/>
  <c r="R584" i="9"/>
  <c r="R585" i="9"/>
  <c r="Q540" i="9"/>
  <c r="Q541" i="9"/>
  <c r="Q542" i="9"/>
  <c r="Q543" i="9"/>
  <c r="Q544" i="9"/>
  <c r="Q545" i="9"/>
  <c r="Q546" i="9"/>
  <c r="Q550" i="9"/>
  <c r="Q551" i="9"/>
  <c r="Q563" i="9"/>
  <c r="Q564" i="9"/>
  <c r="Q565" i="9"/>
  <c r="Q566" i="9"/>
  <c r="Q568" i="9"/>
  <c r="Q569" i="9"/>
  <c r="Q570" i="9"/>
  <c r="Q571" i="9"/>
  <c r="Q572" i="9"/>
  <c r="Q573" i="9"/>
  <c r="Q574" i="9"/>
  <c r="Q581" i="9"/>
  <c r="Q582" i="9"/>
  <c r="Q583" i="9"/>
  <c r="Q584" i="9"/>
  <c r="Q585" i="9"/>
  <c r="Q586" i="9"/>
  <c r="Q587" i="9"/>
  <c r="Q588" i="9"/>
  <c r="Q589" i="9"/>
  <c r="Q590" i="9"/>
  <c r="Q591" i="9"/>
  <c r="Q592" i="9"/>
  <c r="Q593" i="9"/>
  <c r="Q594" i="9"/>
  <c r="R539" i="9"/>
  <c r="Q539" i="9"/>
  <c r="R502" i="9"/>
  <c r="R503" i="9"/>
  <c r="Q502" i="9"/>
  <c r="Q503" i="9"/>
  <c r="R501" i="9"/>
  <c r="Q501" i="9"/>
  <c r="R500" i="9"/>
  <c r="Q500" i="9"/>
  <c r="R499" i="9"/>
  <c r="Q499" i="9"/>
  <c r="R498" i="9"/>
  <c r="Q498" i="9"/>
  <c r="R497" i="9"/>
  <c r="Q497" i="9"/>
  <c r="R496" i="9"/>
  <c r="Q496" i="9"/>
  <c r="R495" i="9"/>
  <c r="Q495" i="9"/>
  <c r="R494" i="9"/>
  <c r="Q494" i="9"/>
  <c r="R493" i="9"/>
  <c r="Q493" i="9"/>
  <c r="R492" i="9"/>
  <c r="Q492" i="9"/>
  <c r="R489" i="9"/>
  <c r="R490" i="9"/>
  <c r="R491" i="9"/>
  <c r="Q489" i="9"/>
  <c r="Q490" i="9"/>
  <c r="Q491" i="9"/>
  <c r="R488" i="9"/>
  <c r="Q488" i="9"/>
  <c r="R389" i="9"/>
  <c r="R390" i="9"/>
  <c r="R391" i="9"/>
  <c r="R392" i="9"/>
  <c r="Q389" i="9"/>
  <c r="Q390" i="9"/>
  <c r="Q391" i="9"/>
  <c r="Q392" i="9"/>
  <c r="R388" i="9"/>
  <c r="Q388" i="9"/>
  <c r="R361" i="9"/>
  <c r="R362" i="9"/>
  <c r="R363" i="9"/>
  <c r="R364" i="9"/>
  <c r="R365" i="9"/>
  <c r="R366" i="9"/>
  <c r="R367" i="9"/>
  <c r="R368" i="9"/>
  <c r="R369" i="9"/>
  <c r="R370" i="9"/>
  <c r="R371" i="9"/>
  <c r="R384" i="9"/>
  <c r="R385" i="9"/>
  <c r="R386" i="9"/>
  <c r="Q361" i="9"/>
  <c r="Q362" i="9"/>
  <c r="Q363" i="9"/>
  <c r="Q364" i="9"/>
  <c r="Q365" i="9"/>
  <c r="Q366" i="9"/>
  <c r="Q367" i="9"/>
  <c r="Q368" i="9"/>
  <c r="Q369" i="9"/>
  <c r="Q370" i="9"/>
  <c r="Q371" i="9"/>
  <c r="Q384" i="9"/>
  <c r="Q385" i="9"/>
  <c r="Q386" i="9"/>
  <c r="R360" i="9"/>
  <c r="Q360" i="9"/>
  <c r="R352" i="9"/>
  <c r="R353" i="9"/>
  <c r="R354" i="9"/>
  <c r="Q352" i="9"/>
  <c r="Q353" i="9"/>
  <c r="Q354" i="9"/>
  <c r="R351" i="9"/>
  <c r="Q351" i="9"/>
  <c r="R335" i="9"/>
  <c r="R336" i="9"/>
  <c r="R337" i="9"/>
  <c r="R338" i="9"/>
  <c r="R339" i="9"/>
  <c r="R340" i="9"/>
  <c r="R341" i="9"/>
  <c r="Q335" i="9"/>
  <c r="Q336" i="9"/>
  <c r="Q337" i="9"/>
  <c r="Q338" i="9"/>
  <c r="Q339" i="9"/>
  <c r="Q340" i="9"/>
  <c r="Q341" i="9"/>
  <c r="R334" i="9"/>
  <c r="Q334" i="9"/>
  <c r="R330" i="9"/>
  <c r="Q330" i="9"/>
  <c r="R329" i="9"/>
  <c r="Q329" i="9"/>
  <c r="R320" i="9"/>
  <c r="R321" i="9"/>
  <c r="R322" i="9"/>
  <c r="R327" i="9"/>
  <c r="Q320" i="9"/>
  <c r="Q321" i="9"/>
  <c r="Q322" i="9"/>
  <c r="Q327" i="9"/>
  <c r="R319" i="9"/>
  <c r="Q319" i="9"/>
  <c r="R86" i="9"/>
  <c r="Q86" i="9"/>
  <c r="R85" i="9"/>
  <c r="Q85" i="9"/>
  <c r="R22" i="9"/>
  <c r="R23" i="9"/>
  <c r="R24" i="9"/>
  <c r="R25" i="9"/>
  <c r="Q22" i="9"/>
  <c r="Q23" i="9"/>
  <c r="Q24" i="9"/>
  <c r="Q25" i="9"/>
  <c r="K22" i="9"/>
  <c r="M22" i="9" s="1"/>
  <c r="K23" i="9"/>
  <c r="M23" i="9" s="1"/>
  <c r="K24" i="9"/>
  <c r="M24" i="9" s="1"/>
  <c r="K25" i="9"/>
  <c r="M25" i="9" s="1"/>
  <c r="M26" i="9"/>
  <c r="N26" i="9"/>
  <c r="M27" i="9"/>
  <c r="N27" i="9"/>
  <c r="H29" i="9"/>
  <c r="I29" i="9"/>
  <c r="M29" i="9"/>
  <c r="N29" i="9"/>
  <c r="R29" i="9"/>
  <c r="H30" i="9"/>
  <c r="I30" i="9"/>
  <c r="M30" i="9"/>
  <c r="N30" i="9"/>
  <c r="H31" i="9"/>
  <c r="I31" i="9"/>
  <c r="M31" i="9"/>
  <c r="N31" i="9"/>
  <c r="H32" i="9"/>
  <c r="I32" i="9"/>
  <c r="M32" i="9"/>
  <c r="N32" i="9"/>
  <c r="R19" i="9"/>
  <c r="R20" i="9"/>
  <c r="R21" i="9"/>
  <c r="R18" i="9"/>
  <c r="Q19" i="9"/>
  <c r="Q20" i="9"/>
  <c r="Q21" i="9"/>
  <c r="N23" i="9" l="1"/>
  <c r="N25" i="9"/>
  <c r="N24" i="9"/>
  <c r="N22" i="9"/>
  <c r="O512" i="9" l="1"/>
  <c r="Q512" i="9" s="1"/>
  <c r="P507" i="9"/>
  <c r="O505" i="9"/>
  <c r="Q505" i="9" s="1"/>
  <c r="R506" i="9"/>
  <c r="R508" i="9"/>
  <c r="R509" i="9"/>
  <c r="R510" i="9"/>
  <c r="R511" i="9"/>
  <c r="R513" i="9"/>
  <c r="R514" i="9"/>
  <c r="R515" i="9"/>
  <c r="R516" i="9"/>
  <c r="R517" i="9"/>
  <c r="R518" i="9"/>
  <c r="R519" i="9"/>
  <c r="R520" i="9"/>
  <c r="R521" i="9"/>
  <c r="R522" i="9"/>
  <c r="R523" i="9"/>
  <c r="R524" i="9"/>
  <c r="R525" i="9"/>
  <c r="R526" i="9"/>
  <c r="R527" i="9"/>
  <c r="R528" i="9"/>
  <c r="R529" i="9"/>
  <c r="R530" i="9"/>
  <c r="R531" i="9"/>
  <c r="R532" i="9"/>
  <c r="R533" i="9"/>
  <c r="R534" i="9"/>
  <c r="R535" i="9"/>
  <c r="R536" i="9"/>
  <c r="Q506" i="9"/>
  <c r="Q507" i="9"/>
  <c r="Q508" i="9"/>
  <c r="Q509" i="9"/>
  <c r="Q510" i="9"/>
  <c r="Q511" i="9"/>
  <c r="Q513" i="9"/>
  <c r="Q514" i="9"/>
  <c r="Q515" i="9"/>
  <c r="Q516" i="9"/>
  <c r="Q517" i="9"/>
  <c r="Q518" i="9"/>
  <c r="Q519" i="9"/>
  <c r="Q520" i="9"/>
  <c r="Q521" i="9"/>
  <c r="Q522" i="9"/>
  <c r="Q523" i="9"/>
  <c r="Q524" i="9"/>
  <c r="Q525" i="9"/>
  <c r="Q526" i="9"/>
  <c r="Q527" i="9"/>
  <c r="Q528" i="9"/>
  <c r="Q529" i="9"/>
  <c r="Q530" i="9"/>
  <c r="Q531" i="9"/>
  <c r="Q532" i="9"/>
  <c r="Q533" i="9"/>
  <c r="Q534" i="9"/>
  <c r="Q536" i="9"/>
  <c r="R278" i="9"/>
  <c r="R279" i="9"/>
  <c r="R280" i="9"/>
  <c r="Q279" i="9"/>
  <c r="L280" i="9"/>
  <c r="K278" i="9"/>
  <c r="R273" i="9"/>
  <c r="R274" i="9"/>
  <c r="R275" i="9"/>
  <c r="R276" i="9"/>
  <c r="R277" i="9"/>
  <c r="R286" i="9"/>
  <c r="R287" i="9"/>
  <c r="R288" i="9"/>
  <c r="R290" i="9"/>
  <c r="R291" i="9"/>
  <c r="R292" i="9"/>
  <c r="R293" i="9"/>
  <c r="R294" i="9"/>
  <c r="R295" i="9"/>
  <c r="R296" i="9"/>
  <c r="R297" i="9"/>
  <c r="R299" i="9"/>
  <c r="R300" i="9"/>
  <c r="R302" i="9"/>
  <c r="R303" i="9"/>
  <c r="R305" i="9"/>
  <c r="R306" i="9"/>
  <c r="R308" i="9"/>
  <c r="R309" i="9"/>
  <c r="R310" i="9"/>
  <c r="R311" i="9"/>
  <c r="R312" i="9"/>
  <c r="R313" i="9"/>
  <c r="Q273" i="9"/>
  <c r="Q274" i="9"/>
  <c r="Q275" i="9"/>
  <c r="Q276" i="9"/>
  <c r="Q286" i="9"/>
  <c r="Q287" i="9"/>
  <c r="Q288" i="9"/>
  <c r="Q290" i="9"/>
  <c r="Q291" i="9"/>
  <c r="Q292" i="9"/>
  <c r="Q293" i="9"/>
  <c r="Q294" i="9"/>
  <c r="Q295" i="9"/>
  <c r="Q296" i="9"/>
  <c r="Q297" i="9"/>
  <c r="Q303" i="9"/>
  <c r="Q304" i="9"/>
  <c r="Q305" i="9"/>
  <c r="Q306" i="9"/>
  <c r="Q308" i="9"/>
  <c r="Q309" i="9"/>
  <c r="Q310" i="9"/>
  <c r="Q312" i="9"/>
  <c r="R42" i="9"/>
  <c r="R43" i="9"/>
  <c r="R44" i="9"/>
  <c r="R45" i="9"/>
  <c r="R46" i="9"/>
  <c r="R47" i="9"/>
  <c r="R48" i="9"/>
  <c r="R49" i="9"/>
  <c r="R37" i="9"/>
  <c r="R38" i="9"/>
  <c r="R39" i="9"/>
  <c r="R40" i="9"/>
  <c r="R41" i="9"/>
  <c r="R50" i="9"/>
  <c r="R51" i="9"/>
  <c r="R52" i="9"/>
  <c r="R53" i="9"/>
  <c r="R54" i="9"/>
  <c r="R55" i="9"/>
  <c r="R56" i="9"/>
  <c r="R57" i="9"/>
  <c r="R36" i="9"/>
  <c r="Q37" i="9"/>
  <c r="Q38" i="9"/>
  <c r="Q39" i="9"/>
  <c r="Q40" i="9"/>
  <c r="Q41" i="9"/>
  <c r="Q51" i="9"/>
  <c r="Q52" i="9"/>
  <c r="Q53" i="9"/>
  <c r="Q54" i="9"/>
  <c r="Q55" i="9"/>
  <c r="Q56" i="9"/>
  <c r="Q57" i="9"/>
  <c r="Q36" i="9"/>
  <c r="P65" i="9"/>
  <c r="Q59" i="9"/>
  <c r="R60" i="9"/>
  <c r="R61" i="9"/>
  <c r="R62" i="9"/>
  <c r="R63" i="9"/>
  <c r="R64" i="9"/>
  <c r="R66" i="9"/>
  <c r="R67" i="9"/>
  <c r="R68" i="9"/>
  <c r="R69" i="9"/>
  <c r="R70" i="9"/>
  <c r="R71" i="9"/>
  <c r="R59" i="9"/>
  <c r="R65" i="9" l="1"/>
  <c r="U65" i="9"/>
  <c r="R507" i="9"/>
  <c r="U507" i="9"/>
  <c r="R512" i="9"/>
  <c r="R505" i="9"/>
  <c r="Q280" i="9"/>
  <c r="Q60" i="9"/>
  <c r="Q61" i="9"/>
  <c r="Q62" i="9"/>
  <c r="Q63" i="9"/>
  <c r="Q64" i="9"/>
  <c r="Q65" i="9"/>
  <c r="Q66" i="9"/>
  <c r="Q67" i="9"/>
  <c r="Q68" i="9"/>
  <c r="Q69" i="9"/>
  <c r="Q70" i="9"/>
  <c r="Q71" i="9"/>
  <c r="R16" i="9" l="1"/>
  <c r="R15" i="9"/>
  <c r="R14" i="9"/>
  <c r="R13" i="9"/>
  <c r="R12" i="9"/>
  <c r="R11" i="9"/>
  <c r="R10" i="9"/>
  <c r="R9" i="9"/>
  <c r="R8" i="9"/>
  <c r="R7" i="9"/>
  <c r="F7" i="9"/>
  <c r="H7" i="9" s="1"/>
  <c r="E8" i="9"/>
  <c r="G8" i="9"/>
  <c r="F9" i="9"/>
  <c r="H9" i="9" s="1"/>
  <c r="E10" i="9"/>
  <c r="G10" i="9"/>
  <c r="F11" i="9"/>
  <c r="H11" i="9" s="1"/>
  <c r="F12" i="9"/>
  <c r="H12" i="9" s="1"/>
  <c r="E13" i="9"/>
  <c r="G13" i="9"/>
  <c r="H14" i="9"/>
  <c r="I14" i="9"/>
  <c r="H15" i="9"/>
  <c r="I15" i="9"/>
  <c r="H16" i="9"/>
  <c r="I16" i="9"/>
  <c r="F18" i="9"/>
  <c r="H18" i="9" s="1"/>
  <c r="H19" i="9"/>
  <c r="I19" i="9"/>
  <c r="H20" i="9"/>
  <c r="I20" i="9"/>
  <c r="H21" i="9"/>
  <c r="I21" i="9"/>
  <c r="F36" i="9"/>
  <c r="H36" i="9" s="1"/>
  <c r="F37" i="9"/>
  <c r="H37" i="9" s="1"/>
  <c r="F38" i="9"/>
  <c r="H38" i="9" s="1"/>
  <c r="F39" i="9"/>
  <c r="H39" i="9" s="1"/>
  <c r="H50" i="9"/>
  <c r="I50" i="9"/>
  <c r="F51" i="9"/>
  <c r="H51" i="9" s="1"/>
  <c r="F52" i="9"/>
  <c r="H52" i="9" s="1"/>
  <c r="F53" i="9"/>
  <c r="H53" i="9" s="1"/>
  <c r="F54" i="9"/>
  <c r="H54" i="9" s="1"/>
  <c r="F55" i="9"/>
  <c r="H55" i="9" s="1"/>
  <c r="H56" i="9"/>
  <c r="I56" i="9"/>
  <c r="H57" i="9"/>
  <c r="I57" i="9"/>
  <c r="H59" i="9"/>
  <c r="I59" i="9"/>
  <c r="H60" i="9"/>
  <c r="I60" i="9"/>
  <c r="H61" i="9"/>
  <c r="I61" i="9"/>
  <c r="H62" i="9"/>
  <c r="I62" i="9"/>
  <c r="H63" i="9"/>
  <c r="I63" i="9"/>
  <c r="I64" i="9"/>
  <c r="I65" i="9"/>
  <c r="I66" i="9"/>
  <c r="I67" i="9"/>
  <c r="I68" i="9"/>
  <c r="I69" i="9"/>
  <c r="I70" i="9"/>
  <c r="I71" i="9"/>
  <c r="H88" i="9"/>
  <c r="I88" i="9"/>
  <c r="H89" i="9"/>
  <c r="I89" i="9"/>
  <c r="F90" i="9"/>
  <c r="H90" i="9" s="1"/>
  <c r="F91" i="9"/>
  <c r="H91" i="9" s="1"/>
  <c r="F92" i="9"/>
  <c r="H92" i="9" s="1"/>
  <c r="F93" i="9"/>
  <c r="H93" i="9" s="1"/>
  <c r="H95" i="9"/>
  <c r="I95" i="9"/>
  <c r="H96" i="9"/>
  <c r="I96" i="9"/>
  <c r="H100" i="9"/>
  <c r="I100" i="9"/>
  <c r="I101" i="9"/>
  <c r="H103" i="9"/>
  <c r="I103" i="9"/>
  <c r="H104" i="9"/>
  <c r="I104" i="9"/>
  <c r="H106" i="9"/>
  <c r="I106" i="9"/>
  <c r="H109" i="9"/>
  <c r="I109" i="9"/>
  <c r="H112" i="9"/>
  <c r="I112" i="9"/>
  <c r="H113" i="9"/>
  <c r="I113" i="9"/>
  <c r="H115" i="9"/>
  <c r="I115" i="9"/>
  <c r="I157" i="9"/>
  <c r="I158" i="9"/>
  <c r="I159" i="9"/>
  <c r="I162" i="9"/>
  <c r="I163" i="9"/>
  <c r="I160" i="9"/>
  <c r="I161" i="9"/>
  <c r="I170" i="9"/>
  <c r="I171" i="9"/>
  <c r="H183" i="9"/>
  <c r="I183" i="9"/>
  <c r="H184" i="9"/>
  <c r="I184" i="9"/>
  <c r="H185" i="9"/>
  <c r="I185" i="9"/>
  <c r="H186" i="9"/>
  <c r="I186" i="9"/>
  <c r="H187" i="9"/>
  <c r="I187" i="9"/>
  <c r="H188" i="9"/>
  <c r="I188" i="9"/>
  <c r="H189" i="9"/>
  <c r="I189" i="9"/>
  <c r="E190" i="9"/>
  <c r="F190" i="9"/>
  <c r="G190" i="9"/>
  <c r="H191" i="9"/>
  <c r="I191" i="9"/>
  <c r="H192" i="9"/>
  <c r="I192" i="9"/>
  <c r="H193" i="9"/>
  <c r="I193" i="9"/>
  <c r="H194" i="9"/>
  <c r="I194" i="9"/>
  <c r="H195" i="9"/>
  <c r="I195" i="9"/>
  <c r="H196" i="9"/>
  <c r="I196" i="9"/>
  <c r="H197" i="9"/>
  <c r="I197" i="9"/>
  <c r="H198" i="9"/>
  <c r="I198" i="9"/>
  <c r="H199" i="9"/>
  <c r="I199" i="9"/>
  <c r="H200" i="9"/>
  <c r="I200" i="9"/>
  <c r="H201" i="9"/>
  <c r="I201" i="9"/>
  <c r="H202" i="9"/>
  <c r="I202" i="9"/>
  <c r="H203" i="9"/>
  <c r="I203" i="9"/>
  <c r="H204" i="9"/>
  <c r="I204" i="9"/>
  <c r="H205" i="9"/>
  <c r="I205" i="9"/>
  <c r="H207" i="9"/>
  <c r="I207" i="9"/>
  <c r="H208" i="9"/>
  <c r="I208" i="9"/>
  <c r="H209" i="9"/>
  <c r="I209" i="9"/>
  <c r="H210" i="9"/>
  <c r="I210" i="9"/>
  <c r="H211" i="9"/>
  <c r="I211" i="9"/>
  <c r="H212" i="9"/>
  <c r="I212" i="9"/>
  <c r="H213" i="9"/>
  <c r="I213" i="9"/>
  <c r="H214" i="9"/>
  <c r="I214" i="9"/>
  <c r="H215" i="9"/>
  <c r="I215" i="9"/>
  <c r="H216" i="9"/>
  <c r="I216" i="9"/>
  <c r="H217" i="9"/>
  <c r="I217" i="9"/>
  <c r="H218" i="9"/>
  <c r="I218" i="9"/>
  <c r="H219" i="9"/>
  <c r="I219" i="9"/>
  <c r="H220" i="9"/>
  <c r="I220" i="9"/>
  <c r="H221" i="9"/>
  <c r="I221" i="9"/>
  <c r="H222" i="9"/>
  <c r="I222" i="9"/>
  <c r="I223" i="9"/>
  <c r="I224" i="9"/>
  <c r="I225" i="9"/>
  <c r="I226" i="9"/>
  <c r="H227" i="9"/>
  <c r="I227" i="9"/>
  <c r="F228" i="9"/>
  <c r="H228" i="9" s="1"/>
  <c r="F229" i="9"/>
  <c r="H229" i="9" s="1"/>
  <c r="F230" i="9"/>
  <c r="H230" i="9" s="1"/>
  <c r="F231" i="9"/>
  <c r="H231" i="9" s="1"/>
  <c r="H232" i="9"/>
  <c r="I232" i="9"/>
  <c r="H233" i="9"/>
  <c r="I233" i="9"/>
  <c r="F277" i="9"/>
  <c r="H277" i="9" s="1"/>
  <c r="F279" i="9"/>
  <c r="H279" i="9" s="1"/>
  <c r="F286" i="9"/>
  <c r="H286" i="9" s="1"/>
  <c r="F287" i="9"/>
  <c r="H287" i="9" s="1"/>
  <c r="F288" i="9"/>
  <c r="H288" i="9" s="1"/>
  <c r="F290" i="9"/>
  <c r="H290" i="9" s="1"/>
  <c r="F291" i="9"/>
  <c r="H291" i="9" s="1"/>
  <c r="F292" i="9"/>
  <c r="H292" i="9" s="1"/>
  <c r="F293" i="9"/>
  <c r="H293" i="9" s="1"/>
  <c r="F294" i="9"/>
  <c r="H294" i="9" s="1"/>
  <c r="F295" i="9"/>
  <c r="H295" i="9" s="1"/>
  <c r="F296" i="9"/>
  <c r="H296" i="9" s="1"/>
  <c r="F297" i="9"/>
  <c r="H297" i="9" s="1"/>
  <c r="F302" i="9"/>
  <c r="H302" i="9" s="1"/>
  <c r="F303" i="9"/>
  <c r="H303" i="9" s="1"/>
  <c r="F304" i="9"/>
  <c r="H304" i="9" s="1"/>
  <c r="F305" i="9"/>
  <c r="I305" i="9" s="1"/>
  <c r="F306" i="9"/>
  <c r="H306" i="9" s="1"/>
  <c r="F308" i="9"/>
  <c r="H308" i="9" s="1"/>
  <c r="F309" i="9"/>
  <c r="H309" i="9" s="1"/>
  <c r="F310" i="9"/>
  <c r="I310" i="9" s="1"/>
  <c r="E311" i="9"/>
  <c r="F311" i="9" s="1"/>
  <c r="G311" i="9"/>
  <c r="F312" i="9"/>
  <c r="H312" i="9" s="1"/>
  <c r="F313" i="9"/>
  <c r="H313" i="9" s="1"/>
  <c r="H319" i="9"/>
  <c r="I319" i="9"/>
  <c r="E320" i="9"/>
  <c r="F320" i="9"/>
  <c r="I320" i="9" s="1"/>
  <c r="H321" i="9"/>
  <c r="I321" i="9"/>
  <c r="E322" i="9"/>
  <c r="F322" i="9"/>
  <c r="G322" i="9"/>
  <c r="I327" i="9"/>
  <c r="I329" i="9"/>
  <c r="I330" i="9"/>
  <c r="I334" i="9"/>
  <c r="I335" i="9"/>
  <c r="I336" i="9"/>
  <c r="I337" i="9"/>
  <c r="I338" i="9"/>
  <c r="I339" i="9"/>
  <c r="I340" i="9"/>
  <c r="I341" i="9"/>
  <c r="I384" i="9"/>
  <c r="I385" i="9"/>
  <c r="I386" i="9"/>
  <c r="I388" i="9"/>
  <c r="I389" i="9"/>
  <c r="I390" i="9"/>
  <c r="I391" i="9"/>
  <c r="I392" i="9"/>
  <c r="F394" i="9"/>
  <c r="H394" i="9" s="1"/>
  <c r="F395" i="9"/>
  <c r="H395" i="9" s="1"/>
  <c r="F396" i="9"/>
  <c r="H396" i="9" s="1"/>
  <c r="F397" i="9"/>
  <c r="H397" i="9" s="1"/>
  <c r="F398" i="9"/>
  <c r="H398" i="9" s="1"/>
  <c r="H399" i="9"/>
  <c r="I399" i="9"/>
  <c r="F400" i="9"/>
  <c r="H400" i="9" s="1"/>
  <c r="F401" i="9"/>
  <c r="H401" i="9" s="1"/>
  <c r="F402" i="9"/>
  <c r="H402" i="9" s="1"/>
  <c r="H403" i="9"/>
  <c r="I403" i="9"/>
  <c r="F404" i="9"/>
  <c r="H404" i="9" s="1"/>
  <c r="H405" i="9"/>
  <c r="I405" i="9"/>
  <c r="F406" i="9"/>
  <c r="H406" i="9" s="1"/>
  <c r="H407" i="9"/>
  <c r="I407" i="9"/>
  <c r="H410" i="9"/>
  <c r="I410" i="9"/>
  <c r="F411" i="9"/>
  <c r="H411" i="9" s="1"/>
  <c r="F412" i="9"/>
  <c r="H412" i="9" s="1"/>
  <c r="H413" i="9" s="1"/>
  <c r="E413" i="9"/>
  <c r="F414" i="9"/>
  <c r="H414" i="9" s="1"/>
  <c r="H415" i="9" s="1"/>
  <c r="E415" i="9"/>
  <c r="F416" i="9"/>
  <c r="H416" i="9" s="1"/>
  <c r="H417" i="9"/>
  <c r="I417" i="9"/>
  <c r="F418" i="9"/>
  <c r="H418" i="9" s="1"/>
  <c r="H419" i="9"/>
  <c r="I419" i="9"/>
  <c r="I425" i="9"/>
  <c r="H426" i="9"/>
  <c r="I426" i="9"/>
  <c r="F441" i="9"/>
  <c r="H441" i="9" s="1"/>
  <c r="F442" i="9"/>
  <c r="H442" i="9" s="1"/>
  <c r="F443" i="9"/>
  <c r="H443" i="9" s="1"/>
  <c r="H444" i="9"/>
  <c r="I444" i="9"/>
  <c r="F449" i="9"/>
  <c r="H449" i="9" s="1"/>
  <c r="H450" i="9"/>
  <c r="I450" i="9"/>
  <c r="F451" i="9"/>
  <c r="H451" i="9" s="1"/>
  <c r="H452" i="9"/>
  <c r="I452" i="9"/>
  <c r="I488" i="9"/>
  <c r="I490" i="9"/>
  <c r="I492" i="9"/>
  <c r="I494" i="9"/>
  <c r="I495" i="9"/>
  <c r="I496" i="9"/>
  <c r="I497" i="9"/>
  <c r="I498" i="9"/>
  <c r="I499" i="9"/>
  <c r="I500" i="9"/>
  <c r="I501" i="9"/>
  <c r="I502" i="9"/>
  <c r="I503" i="9"/>
  <c r="H505" i="9"/>
  <c r="I505" i="9"/>
  <c r="F506" i="9"/>
  <c r="H506" i="9" s="1"/>
  <c r="F507" i="9"/>
  <c r="H507" i="9" s="1"/>
  <c r="F508" i="9"/>
  <c r="H508" i="9" s="1"/>
  <c r="I510" i="9"/>
  <c r="I511" i="9" s="1"/>
  <c r="E511" i="9"/>
  <c r="F511" i="9"/>
  <c r="G511" i="9"/>
  <c r="F512" i="9"/>
  <c r="H512" i="9" s="1"/>
  <c r="G512" i="9"/>
  <c r="F513" i="9"/>
  <c r="H513" i="9" s="1"/>
  <c r="F514" i="9"/>
  <c r="H514" i="9" s="1"/>
  <c r="F515" i="9"/>
  <c r="H515" i="9" s="1"/>
  <c r="F516" i="9"/>
  <c r="H516" i="9" s="1"/>
  <c r="F517" i="9"/>
  <c r="H517" i="9" s="1"/>
  <c r="H518" i="9"/>
  <c r="I518" i="9"/>
  <c r="F519" i="9"/>
  <c r="H519" i="9" s="1"/>
  <c r="E520" i="9"/>
  <c r="G520" i="9"/>
  <c r="F521" i="9"/>
  <c r="H521" i="9" s="1"/>
  <c r="F522" i="9"/>
  <c r="H522" i="9" s="1"/>
  <c r="F523" i="9"/>
  <c r="H523" i="9" s="1"/>
  <c r="F524" i="9"/>
  <c r="H524" i="9" s="1"/>
  <c r="F525" i="9"/>
  <c r="H525" i="9" s="1"/>
  <c r="F526" i="9"/>
  <c r="H526" i="9" s="1"/>
  <c r="F527" i="9"/>
  <c r="H527" i="9" s="1"/>
  <c r="F528" i="9"/>
  <c r="H528" i="9" s="1"/>
  <c r="F529" i="9"/>
  <c r="H529" i="9" s="1"/>
  <c r="F530" i="9"/>
  <c r="H530" i="9" s="1"/>
  <c r="F531" i="9"/>
  <c r="H531" i="9" s="1"/>
  <c r="F532" i="9"/>
  <c r="H532" i="9" s="1"/>
  <c r="G533" i="9"/>
  <c r="I533" i="9" s="1"/>
  <c r="H533" i="9"/>
  <c r="F534" i="9"/>
  <c r="H534" i="9" s="1"/>
  <c r="F535" i="9"/>
  <c r="H535" i="9" s="1"/>
  <c r="F536" i="9"/>
  <c r="H536" i="9" s="1"/>
  <c r="I539" i="9"/>
  <c r="H540" i="9"/>
  <c r="I540" i="9"/>
  <c r="H541" i="9"/>
  <c r="I541" i="9"/>
  <c r="H542" i="9"/>
  <c r="I542" i="9"/>
  <c r="I543" i="9"/>
  <c r="H544" i="9"/>
  <c r="I544" i="9"/>
  <c r="I545" i="9"/>
  <c r="H546" i="9"/>
  <c r="I546" i="9"/>
  <c r="H550" i="9"/>
  <c r="I550" i="9"/>
  <c r="H551" i="9"/>
  <c r="I551" i="9"/>
  <c r="H563" i="9"/>
  <c r="I563" i="9"/>
  <c r="H564" i="9"/>
  <c r="I564" i="9"/>
  <c r="H565" i="9"/>
  <c r="I565" i="9"/>
  <c r="H566" i="9"/>
  <c r="I566" i="9"/>
  <c r="H567" i="9"/>
  <c r="I567" i="9"/>
  <c r="H568" i="9"/>
  <c r="I568" i="9"/>
  <c r="H569" i="9"/>
  <c r="I569" i="9"/>
  <c r="H570" i="9"/>
  <c r="I570" i="9"/>
  <c r="H571" i="9"/>
  <c r="I571" i="9"/>
  <c r="H572" i="9"/>
  <c r="I572" i="9"/>
  <c r="H573" i="9"/>
  <c r="I573" i="9"/>
  <c r="H574" i="9"/>
  <c r="I574" i="9"/>
  <c r="H581" i="9"/>
  <c r="I581" i="9"/>
  <c r="H582" i="9"/>
  <c r="I582" i="9"/>
  <c r="H583" i="9"/>
  <c r="I583" i="9"/>
  <c r="H584" i="9"/>
  <c r="I584" i="9"/>
  <c r="H585" i="9"/>
  <c r="I585" i="9"/>
  <c r="H586" i="9"/>
  <c r="I586" i="9"/>
  <c r="H587" i="9"/>
  <c r="I587" i="9"/>
  <c r="H588" i="9"/>
  <c r="I588" i="9"/>
  <c r="I589" i="9"/>
  <c r="H590" i="9"/>
  <c r="I590" i="9"/>
  <c r="I591" i="9"/>
  <c r="I592" i="9"/>
  <c r="I593" i="9"/>
  <c r="I594" i="9"/>
  <c r="H596" i="9"/>
  <c r="I596" i="9"/>
  <c r="H597" i="9"/>
  <c r="I597" i="9"/>
  <c r="H598" i="9"/>
  <c r="I598" i="9"/>
  <c r="H599" i="9"/>
  <c r="I599" i="9"/>
  <c r="H600" i="9"/>
  <c r="I600" i="9"/>
  <c r="H601" i="9"/>
  <c r="I601" i="9"/>
  <c r="H602" i="9"/>
  <c r="I602" i="9"/>
  <c r="H603" i="9"/>
  <c r="I603" i="9"/>
  <c r="H604" i="9"/>
  <c r="I604" i="9"/>
  <c r="H605" i="9"/>
  <c r="I605" i="9"/>
  <c r="H606" i="9"/>
  <c r="I606" i="9"/>
  <c r="H607" i="9"/>
  <c r="I607" i="9"/>
  <c r="H608" i="9"/>
  <c r="I608" i="9"/>
  <c r="H609" i="9"/>
  <c r="I609" i="9"/>
  <c r="H610" i="9"/>
  <c r="I610" i="9"/>
  <c r="H611" i="9"/>
  <c r="I611" i="9"/>
  <c r="H612" i="9"/>
  <c r="I612" i="9"/>
  <c r="E613" i="9"/>
  <c r="F613" i="9"/>
  <c r="G613" i="9"/>
  <c r="H614" i="9"/>
  <c r="I614" i="9"/>
  <c r="E615" i="9"/>
  <c r="F615" i="9"/>
  <c r="G615" i="9"/>
  <c r="H616" i="9"/>
  <c r="I616" i="9"/>
  <c r="E617" i="9"/>
  <c r="F617" i="9"/>
  <c r="G617" i="9"/>
  <c r="H618" i="9"/>
  <c r="I618" i="9"/>
  <c r="E619" i="9"/>
  <c r="F619" i="9"/>
  <c r="H620" i="9"/>
  <c r="I620" i="9"/>
  <c r="H621" i="9"/>
  <c r="I621" i="9"/>
  <c r="H622" i="9"/>
  <c r="I622" i="9"/>
  <c r="H623" i="9"/>
  <c r="I623" i="9"/>
  <c r="H624" i="9"/>
  <c r="I624" i="9"/>
  <c r="H625" i="9"/>
  <c r="I625" i="9"/>
  <c r="H626" i="9"/>
  <c r="I626" i="9"/>
  <c r="H627" i="9"/>
  <c r="I627" i="9"/>
  <c r="H628" i="9"/>
  <c r="I628" i="9"/>
  <c r="H629" i="9"/>
  <c r="I629" i="9"/>
  <c r="H631" i="9"/>
  <c r="I631" i="9"/>
  <c r="I633" i="9"/>
  <c r="I634" i="9"/>
  <c r="I635" i="9"/>
  <c r="I636" i="9"/>
  <c r="I637" i="9"/>
  <c r="I639" i="9"/>
  <c r="I640" i="9"/>
  <c r="I641" i="9"/>
  <c r="I642" i="9"/>
  <c r="I644" i="9"/>
  <c r="I646" i="9"/>
  <c r="I647" i="9"/>
  <c r="H653" i="9"/>
  <c r="I653" i="9"/>
  <c r="H654" i="9"/>
  <c r="I654" i="9"/>
  <c r="H656" i="9"/>
  <c r="I656" i="9"/>
  <c r="H658" i="9"/>
  <c r="I658" i="9"/>
  <c r="H659" i="9"/>
  <c r="I659" i="9"/>
  <c r="H660" i="9"/>
  <c r="I660" i="9"/>
  <c r="H661" i="9"/>
  <c r="I661" i="9"/>
  <c r="H662" i="9"/>
  <c r="I662" i="9"/>
  <c r="H663" i="9"/>
  <c r="I663" i="9"/>
  <c r="H664" i="9"/>
  <c r="I664" i="9"/>
  <c r="H665" i="9"/>
  <c r="I665" i="9"/>
  <c r="H666" i="9"/>
  <c r="I666" i="9"/>
  <c r="H667" i="9"/>
  <c r="I667" i="9"/>
  <c r="H668" i="9"/>
  <c r="I668" i="9"/>
  <c r="H669" i="9"/>
  <c r="I669" i="9"/>
  <c r="H670" i="9"/>
  <c r="I670" i="9"/>
  <c r="H671" i="9"/>
  <c r="I671" i="9"/>
  <c r="H672" i="9"/>
  <c r="I672" i="9"/>
  <c r="H673" i="9"/>
  <c r="I673" i="9"/>
  <c r="H674" i="9"/>
  <c r="I674" i="9"/>
  <c r="E675" i="9"/>
  <c r="H675" i="9" s="1"/>
  <c r="I675" i="9"/>
  <c r="E676" i="9"/>
  <c r="H676" i="9" s="1"/>
  <c r="I676" i="9"/>
  <c r="E677" i="9"/>
  <c r="H677" i="9" s="1"/>
  <c r="I677" i="9"/>
  <c r="E678" i="9"/>
  <c r="H678" i="9" s="1"/>
  <c r="I678" i="9"/>
  <c r="E679" i="9"/>
  <c r="H679" i="9" s="1"/>
  <c r="I679" i="9"/>
  <c r="E680" i="9"/>
  <c r="H680" i="9" s="1"/>
  <c r="I680" i="9"/>
  <c r="E681" i="9"/>
  <c r="H681" i="9" s="1"/>
  <c r="I681" i="9"/>
  <c r="E690" i="9"/>
  <c r="H690" i="9" s="1"/>
  <c r="I690" i="9"/>
  <c r="E692" i="9"/>
  <c r="H692" i="9" s="1"/>
  <c r="I692" i="9"/>
  <c r="E694" i="9"/>
  <c r="H694" i="9" s="1"/>
  <c r="I694" i="9"/>
  <c r="E696" i="9"/>
  <c r="H696" i="9" s="1"/>
  <c r="I696" i="9"/>
  <c r="E697" i="9"/>
  <c r="H697" i="9" s="1"/>
  <c r="I697" i="9"/>
  <c r="E698" i="9"/>
  <c r="H698" i="9" s="1"/>
  <c r="I698" i="9"/>
  <c r="E699" i="9"/>
  <c r="H699" i="9" s="1"/>
  <c r="I699" i="9"/>
  <c r="E700" i="9"/>
  <c r="H700" i="9" s="1"/>
  <c r="I700" i="9"/>
  <c r="E701" i="9"/>
  <c r="H701" i="9" s="1"/>
  <c r="I701" i="9"/>
  <c r="F703" i="9"/>
  <c r="H703" i="9" s="1"/>
  <c r="I705" i="9"/>
  <c r="I706" i="9"/>
  <c r="I707" i="9"/>
  <c r="F708" i="9"/>
  <c r="H708" i="9" s="1"/>
  <c r="F709" i="9"/>
  <c r="H709" i="9" s="1"/>
  <c r="F710" i="9"/>
  <c r="H710" i="9" s="1"/>
  <c r="F711" i="9"/>
  <c r="H711" i="9" s="1"/>
  <c r="F712" i="9"/>
  <c r="H712" i="9" s="1"/>
  <c r="F713" i="9"/>
  <c r="H713" i="9" s="1"/>
  <c r="F715" i="9"/>
  <c r="H715" i="9" s="1"/>
  <c r="F716" i="9"/>
  <c r="H716" i="9" s="1"/>
  <c r="F717" i="9"/>
  <c r="H717" i="9" s="1"/>
  <c r="F718" i="9"/>
  <c r="H718" i="9" s="1"/>
  <c r="F719" i="9"/>
  <c r="H719" i="9" s="1"/>
  <c r="F720" i="9"/>
  <c r="H720" i="9" s="1"/>
  <c r="F721" i="9"/>
  <c r="H721" i="9" s="1"/>
  <c r="H782" i="9"/>
  <c r="I782" i="9"/>
  <c r="F783" i="9"/>
  <c r="H783" i="9" s="1"/>
  <c r="H784" i="9"/>
  <c r="I784" i="9"/>
  <c r="F785" i="9"/>
  <c r="H785" i="9" s="1"/>
  <c r="F786" i="9"/>
  <c r="H786" i="9" s="1"/>
  <c r="F788" i="9"/>
  <c r="H788" i="9" s="1"/>
  <c r="F790" i="9"/>
  <c r="H790" i="9" s="1"/>
  <c r="F795" i="9"/>
  <c r="H795" i="9" s="1"/>
  <c r="F797" i="9"/>
  <c r="H797" i="9" s="1"/>
  <c r="I801" i="9"/>
  <c r="I802" i="9"/>
  <c r="I805" i="9"/>
  <c r="F806" i="9"/>
  <c r="I806" i="9" s="1"/>
  <c r="H613" i="9" l="1"/>
  <c r="I190" i="9"/>
  <c r="I12" i="9"/>
  <c r="H190" i="9"/>
  <c r="H615" i="9"/>
  <c r="I613" i="9"/>
  <c r="I416" i="9"/>
  <c r="I412" i="9"/>
  <c r="H617" i="9"/>
  <c r="H619" i="9"/>
  <c r="I617" i="9"/>
  <c r="I512" i="9"/>
  <c r="I322" i="9"/>
  <c r="F415" i="9"/>
  <c r="I415" i="9" s="1"/>
  <c r="I400" i="9"/>
  <c r="I516" i="9"/>
  <c r="F413" i="9"/>
  <c r="I413" i="9" s="1"/>
  <c r="I52" i="9"/>
  <c r="I528" i="9"/>
  <c r="I297" i="9"/>
  <c r="I55" i="9"/>
  <c r="I53" i="9"/>
  <c r="I51" i="9"/>
  <c r="F13" i="9"/>
  <c r="I13" i="9" s="1"/>
  <c r="I708" i="9"/>
  <c r="I615" i="9"/>
  <c r="H322" i="9"/>
  <c r="I92" i="9"/>
  <c r="I39" i="9"/>
  <c r="I717" i="9"/>
  <c r="I713" i="9"/>
  <c r="I711" i="9"/>
  <c r="I619" i="9"/>
  <c r="I524" i="9"/>
  <c r="I514" i="9"/>
  <c r="I508" i="9"/>
  <c r="H310" i="9"/>
  <c r="I308" i="9"/>
  <c r="H305" i="9"/>
  <c r="I303" i="9"/>
  <c r="I293" i="9"/>
  <c r="F10" i="9"/>
  <c r="I797" i="9"/>
  <c r="I712" i="9"/>
  <c r="I710" i="9"/>
  <c r="I532" i="9"/>
  <c r="I515" i="9"/>
  <c r="I507" i="9"/>
  <c r="I449" i="9"/>
  <c r="I443" i="9"/>
  <c r="I402" i="9"/>
  <c r="I397" i="9"/>
  <c r="I309" i="9"/>
  <c r="I304" i="9"/>
  <c r="I37" i="9"/>
  <c r="I9" i="9"/>
  <c r="I721" i="9"/>
  <c r="I720" i="9"/>
  <c r="I719" i="9"/>
  <c r="I718" i="9"/>
  <c r="I716" i="9"/>
  <c r="I715" i="9"/>
  <c r="I703" i="9"/>
  <c r="I296" i="9"/>
  <c r="I295" i="9"/>
  <c r="I292" i="9"/>
  <c r="I291" i="9"/>
  <c r="I290" i="9"/>
  <c r="I288" i="9"/>
  <c r="I287" i="9"/>
  <c r="I286" i="9"/>
  <c r="I36" i="9"/>
  <c r="I18" i="9"/>
  <c r="I795" i="9"/>
  <c r="I790" i="9"/>
  <c r="I788" i="9"/>
  <c r="I786" i="9"/>
  <c r="I785" i="9"/>
  <c r="I783" i="9"/>
  <c r="I709" i="9"/>
  <c r="I536" i="9"/>
  <c r="I535" i="9"/>
  <c r="I534" i="9"/>
  <c r="I531" i="9"/>
  <c r="I530" i="9"/>
  <c r="I527" i="9"/>
  <c r="I526" i="9"/>
  <c r="I523" i="9"/>
  <c r="I522" i="9"/>
  <c r="F520" i="9"/>
  <c r="I519" i="9"/>
  <c r="I517" i="9"/>
  <c r="I411" i="9"/>
  <c r="I406" i="9"/>
  <c r="I401" i="9"/>
  <c r="I396" i="9"/>
  <c r="I395" i="9"/>
  <c r="I394" i="9"/>
  <c r="H320" i="9"/>
  <c r="I313" i="9"/>
  <c r="I312" i="9"/>
  <c r="I231" i="9"/>
  <c r="I230" i="9"/>
  <c r="I229" i="9"/>
  <c r="I228" i="9"/>
  <c r="I93" i="9"/>
  <c r="I54" i="9"/>
  <c r="I306" i="9"/>
  <c r="I302" i="9"/>
  <c r="I294" i="9"/>
  <c r="I279" i="9"/>
  <c r="I277" i="9"/>
  <c r="I91" i="9"/>
  <c r="I90" i="9"/>
  <c r="I11" i="9"/>
  <c r="F8" i="9"/>
  <c r="I7" i="9"/>
  <c r="I529" i="9"/>
  <c r="I525" i="9"/>
  <c r="I521" i="9"/>
  <c r="I513" i="9"/>
  <c r="I506" i="9"/>
  <c r="I451" i="9"/>
  <c r="I442" i="9"/>
  <c r="I441" i="9"/>
  <c r="I418" i="9"/>
  <c r="I414" i="9"/>
  <c r="I404" i="9"/>
  <c r="I398" i="9"/>
  <c r="I38" i="9"/>
  <c r="H311" i="9"/>
  <c r="I311" i="9"/>
  <c r="N40" i="9"/>
  <c r="K39" i="9"/>
  <c r="K38" i="9"/>
  <c r="K37" i="9"/>
  <c r="K36" i="9"/>
  <c r="H13" i="9" l="1"/>
  <c r="I10" i="9"/>
  <c r="H10" i="9"/>
  <c r="H520" i="9"/>
  <c r="I520" i="9"/>
  <c r="I8" i="9"/>
  <c r="H8" i="9"/>
  <c r="N173" i="9"/>
  <c r="N172" i="9"/>
  <c r="K300" i="9" l="1"/>
  <c r="L300" i="9" s="1"/>
  <c r="L299" i="9"/>
  <c r="L302" i="9"/>
  <c r="Q302" i="9" s="1"/>
  <c r="L277" i="9"/>
  <c r="L313" i="9"/>
  <c r="Q313" i="9" s="1"/>
  <c r="J306" i="9"/>
  <c r="K306" i="9" s="1"/>
  <c r="L10" i="9"/>
  <c r="Q10" i="9" s="1"/>
  <c r="J10" i="9"/>
  <c r="J8" i="9"/>
  <c r="J13" i="9"/>
  <c r="L13" i="9"/>
  <c r="Q13" i="9" s="1"/>
  <c r="J313" i="9"/>
  <c r="K313" i="9" s="1"/>
  <c r="J312" i="9"/>
  <c r="K312" i="9" s="1"/>
  <c r="J310" i="9"/>
  <c r="K310" i="9" s="1"/>
  <c r="J309" i="9"/>
  <c r="K309" i="9" s="1"/>
  <c r="M309" i="9" s="1"/>
  <c r="J308" i="9"/>
  <c r="K308" i="9" s="1"/>
  <c r="M308" i="9" s="1"/>
  <c r="J305" i="9"/>
  <c r="K305" i="9" s="1"/>
  <c r="J304" i="9"/>
  <c r="K304" i="9" s="1"/>
  <c r="J303" i="9"/>
  <c r="K303" i="9" s="1"/>
  <c r="J302" i="9"/>
  <c r="J297" i="9"/>
  <c r="K297" i="9" s="1"/>
  <c r="J296" i="9"/>
  <c r="K296" i="9" s="1"/>
  <c r="J295" i="9"/>
  <c r="K295" i="9" s="1"/>
  <c r="J294" i="9"/>
  <c r="K294" i="9" s="1"/>
  <c r="J293" i="9"/>
  <c r="K293" i="9" s="1"/>
  <c r="J292" i="9"/>
  <c r="K292" i="9" s="1"/>
  <c r="J291" i="9"/>
  <c r="K291" i="9" s="1"/>
  <c r="J290" i="9"/>
  <c r="K290" i="9" s="1"/>
  <c r="J287" i="9"/>
  <c r="K287" i="9" s="1"/>
  <c r="J288" i="9"/>
  <c r="K288" i="9" s="1"/>
  <c r="J286" i="9"/>
  <c r="K286" i="9" s="1"/>
  <c r="J279" i="9"/>
  <c r="J277" i="9"/>
  <c r="J278" i="9" s="1"/>
  <c r="M278" i="9" s="1"/>
  <c r="L50" i="9"/>
  <c r="Q50" i="9" s="1"/>
  <c r="J37" i="9"/>
  <c r="M37" i="9" s="1"/>
  <c r="N41" i="9"/>
  <c r="J54" i="9"/>
  <c r="K54" i="9" s="1"/>
  <c r="J55" i="9"/>
  <c r="K55" i="9" s="1"/>
  <c r="J56" i="9"/>
  <c r="K56" i="9" s="1"/>
  <c r="J57" i="9"/>
  <c r="K57" i="9" s="1"/>
  <c r="N57" i="9" s="1"/>
  <c r="J53" i="9"/>
  <c r="K53" i="9" s="1"/>
  <c r="J50" i="9"/>
  <c r="J38" i="9"/>
  <c r="J39" i="9"/>
  <c r="J36" i="9"/>
  <c r="J52" i="9"/>
  <c r="K52" i="9" s="1"/>
  <c r="J51" i="9"/>
  <c r="K51" i="9" s="1"/>
  <c r="N21" i="9"/>
  <c r="M21" i="9"/>
  <c r="N20" i="9"/>
  <c r="M20" i="9"/>
  <c r="N19" i="9"/>
  <c r="M19" i="9"/>
  <c r="N16" i="9"/>
  <c r="N15" i="9"/>
  <c r="N14" i="9"/>
  <c r="M14" i="9"/>
  <c r="C308" i="9"/>
  <c r="A11" i="9"/>
  <c r="L278" i="9" l="1"/>
  <c r="Q277" i="9"/>
  <c r="N300" i="9"/>
  <c r="Q300" i="9"/>
  <c r="K279" i="9"/>
  <c r="J280" i="9"/>
  <c r="N299" i="9"/>
  <c r="Q299" i="9"/>
  <c r="N305" i="9"/>
  <c r="M305" i="9"/>
  <c r="N309" i="9"/>
  <c r="N308" i="9"/>
  <c r="N50" i="9"/>
  <c r="M50" i="9"/>
  <c r="M56" i="9"/>
  <c r="N56" i="9"/>
  <c r="N37" i="9"/>
  <c r="M57" i="9"/>
  <c r="N39" i="9"/>
  <c r="M39" i="9"/>
  <c r="N190" i="9"/>
  <c r="J190" i="9"/>
  <c r="M190" i="9" s="1"/>
  <c r="J184" i="9"/>
  <c r="J185" i="9"/>
  <c r="J186" i="9"/>
  <c r="J187" i="9"/>
  <c r="J188" i="9"/>
  <c r="J189" i="9"/>
  <c r="J191" i="9"/>
  <c r="J192" i="9"/>
  <c r="J193" i="9"/>
  <c r="J194" i="9"/>
  <c r="J195" i="9"/>
  <c r="J196" i="9"/>
  <c r="J197" i="9"/>
  <c r="J198" i="9"/>
  <c r="J199" i="9"/>
  <c r="J200" i="9"/>
  <c r="J201" i="9"/>
  <c r="J202" i="9"/>
  <c r="J203" i="9"/>
  <c r="J204" i="9"/>
  <c r="J205"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183" i="9"/>
  <c r="N619" i="9"/>
  <c r="J619" i="9"/>
  <c r="M619" i="9" s="1"/>
  <c r="N617" i="9"/>
  <c r="J617" i="9"/>
  <c r="M617" i="9" s="1"/>
  <c r="N615" i="9"/>
  <c r="J615" i="9"/>
  <c r="M615" i="9" s="1"/>
  <c r="J613" i="9"/>
  <c r="M613" i="9" s="1"/>
  <c r="N613" i="9"/>
  <c r="J603" i="9"/>
  <c r="J604" i="9"/>
  <c r="J605" i="9"/>
  <c r="J606" i="9"/>
  <c r="J607" i="9"/>
  <c r="J608" i="9"/>
  <c r="J609" i="9"/>
  <c r="J610" i="9"/>
  <c r="J611" i="9"/>
  <c r="J612" i="9"/>
  <c r="J614" i="9"/>
  <c r="J616" i="9"/>
  <c r="J618" i="9"/>
  <c r="J620" i="9"/>
  <c r="J621" i="9"/>
  <c r="J622" i="9"/>
  <c r="J623" i="9"/>
  <c r="J624" i="9"/>
  <c r="J625" i="9"/>
  <c r="J626" i="9"/>
  <c r="J627" i="9"/>
  <c r="J628" i="9"/>
  <c r="J629" i="9"/>
  <c r="J598" i="9"/>
  <c r="J599" i="9"/>
  <c r="J600" i="9"/>
  <c r="K600" i="9" s="1"/>
  <c r="J601" i="9"/>
  <c r="J602" i="9"/>
  <c r="J597" i="9"/>
  <c r="J596" i="9"/>
  <c r="J171" i="9"/>
  <c r="M171" i="9" s="1"/>
  <c r="J170" i="9"/>
  <c r="M170" i="9" s="1"/>
  <c r="J159" i="9"/>
  <c r="M159" i="9" s="1"/>
  <c r="J158" i="9"/>
  <c r="M158" i="9" s="1"/>
  <c r="J157" i="9"/>
  <c r="M157" i="9" s="1"/>
  <c r="J160" i="9"/>
  <c r="M160" i="9" s="1"/>
  <c r="M161" i="9"/>
  <c r="J163" i="9"/>
  <c r="M163" i="9" s="1"/>
  <c r="J162" i="9"/>
  <c r="M162" i="9" s="1"/>
  <c r="M279" i="9" l="1"/>
  <c r="K280" i="9"/>
  <c r="N279" i="9"/>
  <c r="N278" i="9"/>
  <c r="Q278" i="9"/>
  <c r="M280" i="9" l="1"/>
  <c r="N280" i="9"/>
  <c r="N594" i="9"/>
  <c r="N592" i="9"/>
  <c r="M545" i="9"/>
  <c r="M801" i="9"/>
  <c r="N492" i="9"/>
  <c r="M492" i="9"/>
  <c r="N491" i="9"/>
  <c r="N489" i="9"/>
  <c r="N366" i="9"/>
  <c r="N367" i="9"/>
  <c r="N368" i="9"/>
  <c r="N369" i="9"/>
  <c r="N370" i="9"/>
  <c r="N371" i="9"/>
  <c r="N364" i="9"/>
  <c r="N365" i="9"/>
  <c r="N362" i="9"/>
  <c r="N363" i="9"/>
  <c r="N361" i="9"/>
  <c r="N360" i="9"/>
  <c r="N392" i="9"/>
  <c r="N386" i="9"/>
  <c r="N341" i="9"/>
  <c r="N339" i="9"/>
  <c r="N337" i="9"/>
  <c r="N335" i="9"/>
  <c r="M329" i="9"/>
  <c r="N64" i="9"/>
  <c r="N65" i="9"/>
  <c r="M64" i="9"/>
  <c r="M65" i="9"/>
  <c r="J276" i="9"/>
  <c r="K276" i="9" s="1"/>
  <c r="J275" i="9"/>
  <c r="K275" i="9" s="1"/>
  <c r="J274" i="9"/>
  <c r="K274" i="9" s="1"/>
  <c r="J273" i="9"/>
  <c r="K273" i="9" s="1"/>
  <c r="J86" i="9"/>
  <c r="K86" i="9" s="1"/>
  <c r="J85" i="9"/>
  <c r="K85" i="9" s="1"/>
  <c r="M85" i="9" s="1"/>
  <c r="L535" i="9"/>
  <c r="Q535" i="9" s="1"/>
  <c r="J536" i="9"/>
  <c r="J535" i="9"/>
  <c r="J534" i="9"/>
  <c r="J533" i="9"/>
  <c r="J532" i="9"/>
  <c r="J531" i="9"/>
  <c r="J530" i="9"/>
  <c r="J529" i="9"/>
  <c r="J528" i="9"/>
  <c r="K528" i="9" s="1"/>
  <c r="J527" i="9"/>
  <c r="J526" i="9"/>
  <c r="J525" i="9"/>
  <c r="J524" i="9"/>
  <c r="J523" i="9"/>
  <c r="J522" i="9"/>
  <c r="J521" i="9"/>
  <c r="J519" i="9"/>
  <c r="J518" i="9"/>
  <c r="K518" i="9" s="1"/>
  <c r="J517" i="9"/>
  <c r="J516" i="9"/>
  <c r="J515" i="9"/>
  <c r="J514" i="9"/>
  <c r="J513" i="9"/>
  <c r="M275" i="9" l="1"/>
  <c r="N275" i="9"/>
  <c r="M274" i="9"/>
  <c r="N274" i="9"/>
  <c r="M276" i="9"/>
  <c r="N276" i="9"/>
  <c r="M273" i="9"/>
  <c r="N273" i="9"/>
  <c r="M86" i="9"/>
  <c r="N86" i="9"/>
  <c r="N85" i="9"/>
  <c r="J511" i="9" l="1"/>
  <c r="K511" i="9" s="1"/>
  <c r="J510" i="9"/>
  <c r="K510" i="9" s="1"/>
  <c r="N509" i="9"/>
  <c r="J508" i="9"/>
  <c r="J507" i="9"/>
  <c r="J506" i="9"/>
  <c r="J505" i="9"/>
  <c r="K505" i="9" s="1"/>
  <c r="J520" i="9"/>
  <c r="J419" i="9"/>
  <c r="K419" i="9" s="1"/>
  <c r="J418" i="9"/>
  <c r="J417" i="9"/>
  <c r="K417" i="9" s="1"/>
  <c r="J416" i="9"/>
  <c r="J415" i="9"/>
  <c r="K415" i="9" s="1"/>
  <c r="M415" i="9" s="1"/>
  <c r="J413" i="9"/>
  <c r="K413" i="9" s="1"/>
  <c r="M413" i="9" s="1"/>
  <c r="J414" i="9"/>
  <c r="J412" i="9"/>
  <c r="J411" i="9"/>
  <c r="K411" i="9" s="1"/>
  <c r="J410" i="9"/>
  <c r="K410" i="9" s="1"/>
  <c r="J407" i="9"/>
  <c r="K407" i="9" s="1"/>
  <c r="J406" i="9"/>
  <c r="J405" i="9"/>
  <c r="K405" i="9" s="1"/>
  <c r="J404" i="9"/>
  <c r="J403" i="9"/>
  <c r="K403" i="9" s="1"/>
  <c r="J402" i="9"/>
  <c r="J401" i="9"/>
  <c r="L400" i="9"/>
  <c r="Q400" i="9" s="1"/>
  <c r="J400" i="9"/>
  <c r="J399" i="9"/>
  <c r="K399" i="9" s="1"/>
  <c r="J398" i="9"/>
  <c r="J397" i="9"/>
  <c r="J396" i="9"/>
  <c r="J395" i="9"/>
  <c r="J394" i="9"/>
  <c r="M511" i="9" l="1"/>
  <c r="N511" i="9"/>
  <c r="N415" i="9"/>
  <c r="N413" i="9"/>
  <c r="J786" i="9"/>
  <c r="K786" i="9" s="1"/>
  <c r="J785" i="9"/>
  <c r="K785" i="9" s="1"/>
  <c r="J784" i="9"/>
  <c r="K784" i="9" s="1"/>
  <c r="J783" i="9"/>
  <c r="K783" i="9" s="1"/>
  <c r="J782" i="9"/>
  <c r="K782" i="9" s="1"/>
  <c r="J706" i="9"/>
  <c r="K706" i="9" s="1"/>
  <c r="J707" i="9"/>
  <c r="K707" i="9" s="1"/>
  <c r="J708" i="9"/>
  <c r="J709" i="9"/>
  <c r="J710" i="9"/>
  <c r="J711" i="9"/>
  <c r="J712" i="9"/>
  <c r="J713" i="9"/>
  <c r="J715" i="9"/>
  <c r="J716" i="9"/>
  <c r="J718" i="9"/>
  <c r="J719" i="9"/>
  <c r="J720" i="9"/>
  <c r="J721" i="9"/>
  <c r="J703" i="9"/>
  <c r="J705" i="9"/>
  <c r="K705" i="9" s="1"/>
  <c r="L93" i="9"/>
  <c r="O93" i="9" s="1"/>
  <c r="J92" i="9"/>
  <c r="J89" i="9"/>
  <c r="K89" i="9" s="1"/>
  <c r="M89" i="9" s="1"/>
  <c r="J90" i="9"/>
  <c r="K90" i="9" s="1"/>
  <c r="J91" i="9"/>
  <c r="K91" i="9" s="1"/>
  <c r="J93" i="9"/>
  <c r="J88" i="9"/>
  <c r="K88" i="9" s="1"/>
  <c r="Q93" i="9" l="1"/>
  <c r="R93" i="9"/>
  <c r="N695" i="9"/>
  <c r="N681" i="9"/>
  <c r="J660" i="9"/>
  <c r="N658" i="9"/>
  <c r="M658" i="9"/>
  <c r="N655" i="9"/>
  <c r="M637" i="9"/>
  <c r="N638" i="9"/>
  <c r="N637" i="9"/>
  <c r="N636" i="9" l="1"/>
  <c r="N650" i="9"/>
  <c r="N651" i="9"/>
  <c r="M653" i="9"/>
  <c r="N653" i="9"/>
  <c r="N649" i="9"/>
  <c r="N645" i="9"/>
  <c r="N632" i="9"/>
  <c r="N633" i="9"/>
  <c r="J104" i="9" l="1"/>
  <c r="M104" i="9" s="1"/>
  <c r="N97" i="9"/>
  <c r="K806" i="9"/>
  <c r="N806" i="9" s="1"/>
  <c r="N805" i="9"/>
  <c r="N802" i="9"/>
  <c r="N801" i="9"/>
  <c r="N786" i="9"/>
  <c r="M785" i="9"/>
  <c r="N784" i="9"/>
  <c r="M784" i="9"/>
  <c r="N783" i="9"/>
  <c r="N782" i="9"/>
  <c r="M782" i="9"/>
  <c r="K721" i="9"/>
  <c r="M721" i="9" s="1"/>
  <c r="K720" i="9"/>
  <c r="N720" i="9" s="1"/>
  <c r="K719" i="9"/>
  <c r="M719" i="9" s="1"/>
  <c r="K718" i="9"/>
  <c r="N718" i="9" s="1"/>
  <c r="K717" i="9"/>
  <c r="M717" i="9" s="1"/>
  <c r="K716" i="9"/>
  <c r="N716" i="9" s="1"/>
  <c r="K715" i="9"/>
  <c r="M715" i="9" s="1"/>
  <c r="K713" i="9"/>
  <c r="N713" i="9" s="1"/>
  <c r="K712" i="9"/>
  <c r="M712" i="9" s="1"/>
  <c r="N711" i="9"/>
  <c r="K710" i="9"/>
  <c r="M710" i="9" s="1"/>
  <c r="K709" i="9"/>
  <c r="N709" i="9" s="1"/>
  <c r="K708" i="9"/>
  <c r="M708" i="9" s="1"/>
  <c r="N707" i="9"/>
  <c r="N706" i="9"/>
  <c r="N705" i="9"/>
  <c r="K703" i="9"/>
  <c r="M703" i="9" s="1"/>
  <c r="N701" i="9"/>
  <c r="M701" i="9"/>
  <c r="N700" i="9"/>
  <c r="M700" i="9"/>
  <c r="N699" i="9"/>
  <c r="M699" i="9"/>
  <c r="N698" i="9"/>
  <c r="M698" i="9"/>
  <c r="N697" i="9"/>
  <c r="M697" i="9"/>
  <c r="N696" i="9"/>
  <c r="M696" i="9"/>
  <c r="N694" i="9"/>
  <c r="M694" i="9"/>
  <c r="M681" i="9"/>
  <c r="N680" i="9"/>
  <c r="M680" i="9"/>
  <c r="N679" i="9"/>
  <c r="M679" i="9"/>
  <c r="N678" i="9"/>
  <c r="M678" i="9"/>
  <c r="N677" i="9"/>
  <c r="M677" i="9"/>
  <c r="N676" i="9"/>
  <c r="M676" i="9"/>
  <c r="N675" i="9"/>
  <c r="M675" i="9"/>
  <c r="N674" i="9"/>
  <c r="M674" i="9"/>
  <c r="N673" i="9"/>
  <c r="M673" i="9"/>
  <c r="N672" i="9"/>
  <c r="M672" i="9"/>
  <c r="N671" i="9"/>
  <c r="M671" i="9"/>
  <c r="N670" i="9"/>
  <c r="M670" i="9"/>
  <c r="N669" i="9"/>
  <c r="M669" i="9"/>
  <c r="N668" i="9"/>
  <c r="M668" i="9"/>
  <c r="N667" i="9"/>
  <c r="M667" i="9"/>
  <c r="N666" i="9"/>
  <c r="M666" i="9"/>
  <c r="N665" i="9"/>
  <c r="M665" i="9"/>
  <c r="N664" i="9"/>
  <c r="M664" i="9"/>
  <c r="N663" i="9"/>
  <c r="M663" i="9"/>
  <c r="N662" i="9"/>
  <c r="M662" i="9"/>
  <c r="N661" i="9"/>
  <c r="M661" i="9"/>
  <c r="N660" i="9"/>
  <c r="M660" i="9"/>
  <c r="N659" i="9"/>
  <c r="M659" i="9"/>
  <c r="N656" i="9"/>
  <c r="M656" i="9"/>
  <c r="N654" i="9"/>
  <c r="M654" i="9"/>
  <c r="N647" i="9"/>
  <c r="N646" i="9"/>
  <c r="N644" i="9"/>
  <c r="N642" i="9"/>
  <c r="N641" i="9"/>
  <c r="N640" i="9"/>
  <c r="N639" i="9"/>
  <c r="N635" i="9"/>
  <c r="N634" i="9"/>
  <c r="N631" i="9"/>
  <c r="M631" i="9"/>
  <c r="N629" i="9"/>
  <c r="M629" i="9"/>
  <c r="N628" i="9"/>
  <c r="M628" i="9"/>
  <c r="N627" i="9"/>
  <c r="M627" i="9"/>
  <c r="N626" i="9"/>
  <c r="M626" i="9"/>
  <c r="N625" i="9"/>
  <c r="M625" i="9"/>
  <c r="N624" i="9"/>
  <c r="M624" i="9"/>
  <c r="N623" i="9"/>
  <c r="M623" i="9"/>
  <c r="N622" i="9"/>
  <c r="M622" i="9"/>
  <c r="N621" i="9"/>
  <c r="M621" i="9"/>
  <c r="N620" i="9"/>
  <c r="M620" i="9"/>
  <c r="N618" i="9"/>
  <c r="M618" i="9"/>
  <c r="N616" i="9"/>
  <c r="M616" i="9"/>
  <c r="N614" i="9"/>
  <c r="M614" i="9"/>
  <c r="N612" i="9"/>
  <c r="M612" i="9"/>
  <c r="N611" i="9"/>
  <c r="M611" i="9"/>
  <c r="N610" i="9"/>
  <c r="M610" i="9"/>
  <c r="N609" i="9"/>
  <c r="M609" i="9"/>
  <c r="N608" i="9"/>
  <c r="M608" i="9"/>
  <c r="N607" i="9"/>
  <c r="M607" i="9"/>
  <c r="N606" i="9"/>
  <c r="M606" i="9"/>
  <c r="N605" i="9"/>
  <c r="M605" i="9"/>
  <c r="N604" i="9"/>
  <c r="M604" i="9"/>
  <c r="N603" i="9"/>
  <c r="M603" i="9"/>
  <c r="N602" i="9"/>
  <c r="M602" i="9"/>
  <c r="N601" i="9"/>
  <c r="M601" i="9"/>
  <c r="N600" i="9"/>
  <c r="M600" i="9"/>
  <c r="N599" i="9"/>
  <c r="M599" i="9"/>
  <c r="N598" i="9"/>
  <c r="M598" i="9"/>
  <c r="N597" i="9"/>
  <c r="M597" i="9"/>
  <c r="N596" i="9"/>
  <c r="M596" i="9"/>
  <c r="N593" i="9"/>
  <c r="N591" i="9"/>
  <c r="N590" i="9"/>
  <c r="M590" i="9"/>
  <c r="N589" i="9"/>
  <c r="N588" i="9"/>
  <c r="M588" i="9"/>
  <c r="N587" i="9"/>
  <c r="M587" i="9"/>
  <c r="N586" i="9"/>
  <c r="M586" i="9"/>
  <c r="N585" i="9"/>
  <c r="M585" i="9"/>
  <c r="N584" i="9"/>
  <c r="M584" i="9"/>
  <c r="N583" i="9"/>
  <c r="M583" i="9"/>
  <c r="N582" i="9"/>
  <c r="M582" i="9"/>
  <c r="N581" i="9"/>
  <c r="M581" i="9"/>
  <c r="N574" i="9"/>
  <c r="M574" i="9"/>
  <c r="N573" i="9"/>
  <c r="M573" i="9"/>
  <c r="N572" i="9"/>
  <c r="M572" i="9"/>
  <c r="N571" i="9"/>
  <c r="M571" i="9"/>
  <c r="N570" i="9"/>
  <c r="M570" i="9"/>
  <c r="N569" i="9"/>
  <c r="M569" i="9"/>
  <c r="N568" i="9"/>
  <c r="M568" i="9"/>
  <c r="N567" i="9"/>
  <c r="M567" i="9"/>
  <c r="N566" i="9"/>
  <c r="M566" i="9"/>
  <c r="N565" i="9"/>
  <c r="M565" i="9"/>
  <c r="N564" i="9"/>
  <c r="M564" i="9"/>
  <c r="N563" i="9"/>
  <c r="M563" i="9"/>
  <c r="N551" i="9"/>
  <c r="M551" i="9"/>
  <c r="N550" i="9"/>
  <c r="M550" i="9"/>
  <c r="N546" i="9"/>
  <c r="M546" i="9"/>
  <c r="N545" i="9"/>
  <c r="N544" i="9"/>
  <c r="M544" i="9"/>
  <c r="N543" i="9"/>
  <c r="N542" i="9"/>
  <c r="M542" i="9"/>
  <c r="N541" i="9"/>
  <c r="M541" i="9"/>
  <c r="N540" i="9"/>
  <c r="M540" i="9"/>
  <c r="N539" i="9"/>
  <c r="K536" i="9"/>
  <c r="M536" i="9" s="1"/>
  <c r="K535" i="9"/>
  <c r="N535" i="9" s="1"/>
  <c r="K534" i="9"/>
  <c r="M534" i="9" s="1"/>
  <c r="N533" i="9"/>
  <c r="M533" i="9"/>
  <c r="K532" i="9"/>
  <c r="N532" i="9" s="1"/>
  <c r="K531" i="9"/>
  <c r="M531" i="9" s="1"/>
  <c r="K530" i="9"/>
  <c r="N530" i="9" s="1"/>
  <c r="K529" i="9"/>
  <c r="M529" i="9" s="1"/>
  <c r="N528" i="9"/>
  <c r="K527" i="9"/>
  <c r="M527" i="9" s="1"/>
  <c r="K526" i="9"/>
  <c r="N526" i="9" s="1"/>
  <c r="K525" i="9"/>
  <c r="M525" i="9" s="1"/>
  <c r="K524" i="9"/>
  <c r="N524" i="9" s="1"/>
  <c r="K523" i="9"/>
  <c r="M523" i="9" s="1"/>
  <c r="K522" i="9"/>
  <c r="N522" i="9" s="1"/>
  <c r="K521" i="9"/>
  <c r="M521" i="9" s="1"/>
  <c r="K519" i="9"/>
  <c r="N518" i="9"/>
  <c r="M518" i="9"/>
  <c r="K517" i="9"/>
  <c r="M517" i="9" s="1"/>
  <c r="K516" i="9"/>
  <c r="N516" i="9" s="1"/>
  <c r="K515" i="9"/>
  <c r="M515" i="9" s="1"/>
  <c r="K514" i="9"/>
  <c r="N514" i="9" s="1"/>
  <c r="K513" i="9"/>
  <c r="M513" i="9" s="1"/>
  <c r="N512" i="9"/>
  <c r="N510" i="9"/>
  <c r="M510" i="9"/>
  <c r="K508" i="9"/>
  <c r="M508" i="9" s="1"/>
  <c r="K507" i="9"/>
  <c r="N507" i="9" s="1"/>
  <c r="K506" i="9"/>
  <c r="M506" i="9" s="1"/>
  <c r="N505" i="9"/>
  <c r="M505" i="9"/>
  <c r="N503" i="9"/>
  <c r="N502" i="9"/>
  <c r="N501" i="9"/>
  <c r="N500" i="9"/>
  <c r="N499" i="9"/>
  <c r="N498" i="9"/>
  <c r="N497" i="9"/>
  <c r="N496" i="9"/>
  <c r="N495" i="9"/>
  <c r="N494" i="9"/>
  <c r="N490" i="9"/>
  <c r="N488" i="9"/>
  <c r="N419" i="9"/>
  <c r="M419" i="9"/>
  <c r="K418" i="9"/>
  <c r="N418" i="9" s="1"/>
  <c r="N417" i="9"/>
  <c r="M417" i="9"/>
  <c r="K416" i="9"/>
  <c r="M416" i="9" s="1"/>
  <c r="K414" i="9"/>
  <c r="N414" i="9" s="1"/>
  <c r="K412" i="9"/>
  <c r="M412" i="9" s="1"/>
  <c r="N411" i="9"/>
  <c r="N410" i="9"/>
  <c r="M410" i="9"/>
  <c r="N407" i="9"/>
  <c r="M407" i="9"/>
  <c r="K406" i="9"/>
  <c r="M406" i="9" s="1"/>
  <c r="N405" i="9"/>
  <c r="M405" i="9"/>
  <c r="K404" i="9"/>
  <c r="N404" i="9" s="1"/>
  <c r="N403" i="9"/>
  <c r="M403" i="9"/>
  <c r="K402" i="9"/>
  <c r="M402" i="9" s="1"/>
  <c r="K401" i="9"/>
  <c r="N401" i="9" s="1"/>
  <c r="M400" i="9"/>
  <c r="N399" i="9"/>
  <c r="M399" i="9"/>
  <c r="K398" i="9"/>
  <c r="N398" i="9" s="1"/>
  <c r="K397" i="9"/>
  <c r="M397" i="9" s="1"/>
  <c r="K396" i="9"/>
  <c r="N396" i="9" s="1"/>
  <c r="K395" i="9"/>
  <c r="M395" i="9" s="1"/>
  <c r="K394" i="9"/>
  <c r="N394" i="9" s="1"/>
  <c r="N391" i="9"/>
  <c r="N390" i="9"/>
  <c r="N389" i="9"/>
  <c r="N388" i="9"/>
  <c r="N385" i="9"/>
  <c r="N384" i="9"/>
  <c r="N340" i="9"/>
  <c r="N338" i="9"/>
  <c r="N336" i="9"/>
  <c r="N334" i="9"/>
  <c r="N330" i="9"/>
  <c r="N329" i="9"/>
  <c r="N327" i="9"/>
  <c r="K322" i="9"/>
  <c r="J322" i="9"/>
  <c r="N321" i="9"/>
  <c r="M321" i="9"/>
  <c r="N320" i="9"/>
  <c r="N319" i="9"/>
  <c r="M319" i="9"/>
  <c r="L311" i="9"/>
  <c r="Q311" i="9" s="1"/>
  <c r="N233" i="9"/>
  <c r="M233" i="9"/>
  <c r="N232" i="9"/>
  <c r="M232" i="9"/>
  <c r="K231" i="9"/>
  <c r="M231" i="9" s="1"/>
  <c r="K230" i="9"/>
  <c r="M230" i="9" s="1"/>
  <c r="K229" i="9"/>
  <c r="M229" i="9" s="1"/>
  <c r="K228" i="9"/>
  <c r="N228" i="9" s="1"/>
  <c r="N227" i="9"/>
  <c r="M227" i="9"/>
  <c r="N226" i="9"/>
  <c r="N225" i="9"/>
  <c r="N224" i="9"/>
  <c r="N223" i="9"/>
  <c r="N222" i="9"/>
  <c r="M222" i="9"/>
  <c r="N221" i="9"/>
  <c r="M221" i="9"/>
  <c r="N220" i="9"/>
  <c r="M220" i="9"/>
  <c r="N219" i="9"/>
  <c r="M219" i="9"/>
  <c r="N218" i="9"/>
  <c r="M218" i="9"/>
  <c r="N217" i="9"/>
  <c r="M217" i="9"/>
  <c r="N216" i="9"/>
  <c r="M216" i="9"/>
  <c r="N215" i="9"/>
  <c r="M215" i="9"/>
  <c r="N214" i="9"/>
  <c r="M214" i="9"/>
  <c r="N213" i="9"/>
  <c r="M213" i="9"/>
  <c r="N212" i="9"/>
  <c r="M212" i="9"/>
  <c r="N211" i="9"/>
  <c r="M211" i="9"/>
  <c r="N210" i="9"/>
  <c r="M210" i="9"/>
  <c r="N209" i="9"/>
  <c r="M209" i="9"/>
  <c r="N208" i="9"/>
  <c r="M208" i="9"/>
  <c r="N207" i="9"/>
  <c r="M207" i="9"/>
  <c r="N205" i="9"/>
  <c r="M205" i="9"/>
  <c r="N204" i="9"/>
  <c r="M204" i="9"/>
  <c r="N203" i="9"/>
  <c r="M203" i="9"/>
  <c r="N202" i="9"/>
  <c r="M202" i="9"/>
  <c r="N201" i="9"/>
  <c r="M201" i="9"/>
  <c r="N200" i="9"/>
  <c r="M200" i="9"/>
  <c r="N199" i="9"/>
  <c r="M199" i="9"/>
  <c r="N198" i="9"/>
  <c r="M198" i="9"/>
  <c r="N197" i="9"/>
  <c r="M197" i="9"/>
  <c r="N196" i="9"/>
  <c r="M196" i="9"/>
  <c r="N195" i="9"/>
  <c r="M195" i="9"/>
  <c r="N194" i="9"/>
  <c r="M194" i="9"/>
  <c r="N193" i="9"/>
  <c r="M193" i="9"/>
  <c r="N192" i="9"/>
  <c r="M192" i="9"/>
  <c r="N191" i="9"/>
  <c r="M191" i="9"/>
  <c r="N189" i="9"/>
  <c r="M189" i="9"/>
  <c r="N188" i="9"/>
  <c r="M188" i="9"/>
  <c r="N187" i="9"/>
  <c r="M187" i="9"/>
  <c r="N186" i="9"/>
  <c r="M186" i="9"/>
  <c r="N185" i="9"/>
  <c r="M185" i="9"/>
  <c r="N184" i="9"/>
  <c r="M184" i="9"/>
  <c r="N183" i="9"/>
  <c r="M183" i="9"/>
  <c r="N171" i="9"/>
  <c r="N170" i="9"/>
  <c r="N161" i="9"/>
  <c r="N160" i="9"/>
  <c r="N163" i="9"/>
  <c r="N162" i="9"/>
  <c r="N159" i="9"/>
  <c r="N158" i="9"/>
  <c r="N157" i="9"/>
  <c r="N106" i="9"/>
  <c r="M106" i="9"/>
  <c r="N104" i="9"/>
  <c r="N103" i="9"/>
  <c r="M103" i="9"/>
  <c r="N101" i="9"/>
  <c r="N100" i="9"/>
  <c r="M100" i="9"/>
  <c r="N96" i="9"/>
  <c r="M96" i="9"/>
  <c r="N95" i="9"/>
  <c r="M95" i="9"/>
  <c r="N93" i="9"/>
  <c r="M92" i="9"/>
  <c r="N91" i="9"/>
  <c r="N90" i="9"/>
  <c r="N89" i="9"/>
  <c r="N88" i="9"/>
  <c r="M88" i="9"/>
  <c r="N71" i="9"/>
  <c r="N70" i="9"/>
  <c r="N69" i="9"/>
  <c r="N68" i="9"/>
  <c r="N67" i="9"/>
  <c r="N66" i="9"/>
  <c r="N63" i="9"/>
  <c r="M63" i="9"/>
  <c r="N62" i="9"/>
  <c r="M62" i="9"/>
  <c r="N61" i="9"/>
  <c r="M61" i="9"/>
  <c r="N60" i="9"/>
  <c r="M60" i="9"/>
  <c r="N59" i="9"/>
  <c r="M59" i="9"/>
  <c r="K18" i="9"/>
  <c r="K12" i="9"/>
  <c r="K13" i="9" s="1"/>
  <c r="K11" i="9"/>
  <c r="K9" i="9"/>
  <c r="K7" i="9"/>
  <c r="M13" i="9" l="1"/>
  <c r="N13" i="9"/>
  <c r="M7" i="9"/>
  <c r="K8" i="9"/>
  <c r="M9" i="9"/>
  <c r="K10" i="9"/>
  <c r="N9" i="9"/>
  <c r="M287" i="9"/>
  <c r="N287" i="9"/>
  <c r="M290" i="9"/>
  <c r="N290" i="9"/>
  <c r="M292" i="9"/>
  <c r="N292" i="9"/>
  <c r="M294" i="9"/>
  <c r="N294" i="9"/>
  <c r="M296" i="9"/>
  <c r="N296" i="9"/>
  <c r="M302" i="9"/>
  <c r="N302" i="9"/>
  <c r="M304" i="9"/>
  <c r="N304" i="9"/>
  <c r="M310" i="9"/>
  <c r="N310" i="9"/>
  <c r="M313" i="9"/>
  <c r="N313" i="9"/>
  <c r="M277" i="9"/>
  <c r="N277" i="9"/>
  <c r="M286" i="9"/>
  <c r="N286" i="9"/>
  <c r="M288" i="9"/>
  <c r="N288" i="9"/>
  <c r="M291" i="9"/>
  <c r="N291" i="9"/>
  <c r="M293" i="9"/>
  <c r="N293" i="9"/>
  <c r="M295" i="9"/>
  <c r="N295" i="9"/>
  <c r="M297" i="9"/>
  <c r="N297" i="9"/>
  <c r="M303" i="9"/>
  <c r="N303" i="9"/>
  <c r="M306" i="9"/>
  <c r="N306" i="9"/>
  <c r="M312" i="9"/>
  <c r="N312" i="9"/>
  <c r="N18" i="9"/>
  <c r="M18" i="9"/>
  <c r="N12" i="9"/>
  <c r="M12" i="9"/>
  <c r="N11" i="9"/>
  <c r="M11" i="9"/>
  <c r="M54" i="9"/>
  <c r="N54" i="9"/>
  <c r="M55" i="9"/>
  <c r="N55" i="9"/>
  <c r="N53" i="9"/>
  <c r="M53" i="9"/>
  <c r="N38" i="9"/>
  <c r="M38" i="9"/>
  <c r="N36" i="9"/>
  <c r="M36" i="9"/>
  <c r="M52" i="9"/>
  <c r="N52" i="9"/>
  <c r="M51" i="9"/>
  <c r="N51" i="9"/>
  <c r="N519" i="9"/>
  <c r="K520" i="9"/>
  <c r="M320" i="9"/>
  <c r="M713" i="9"/>
  <c r="M720" i="9"/>
  <c r="N536" i="9"/>
  <c r="N230" i="9"/>
  <c r="M522" i="9"/>
  <c r="M528" i="9"/>
  <c r="M786" i="9"/>
  <c r="M396" i="9"/>
  <c r="M507" i="9"/>
  <c r="M526" i="9"/>
  <c r="M709" i="9"/>
  <c r="N416" i="9"/>
  <c r="M418" i="9"/>
  <c r="M718" i="9"/>
  <c r="M91" i="9"/>
  <c r="M512" i="9"/>
  <c r="M514" i="9"/>
  <c r="M516" i="9"/>
  <c r="M524" i="9"/>
  <c r="M532" i="9"/>
  <c r="N534" i="9"/>
  <c r="M716" i="9"/>
  <c r="N322" i="9"/>
  <c r="M398" i="9"/>
  <c r="N400" i="9"/>
  <c r="N402" i="9"/>
  <c r="M404" i="9"/>
  <c r="N406" i="9"/>
  <c r="N412" i="9"/>
  <c r="M530" i="9"/>
  <c r="N231" i="9"/>
  <c r="N513" i="9"/>
  <c r="N515" i="9"/>
  <c r="N517" i="9"/>
  <c r="M519" i="9"/>
  <c r="M535" i="9"/>
  <c r="M711" i="9"/>
  <c r="M783" i="9"/>
  <c r="N92" i="9"/>
  <c r="M322" i="9"/>
  <c r="M394" i="9"/>
  <c r="M401" i="9"/>
  <c r="M411" i="9"/>
  <c r="M414" i="9"/>
  <c r="N785" i="9"/>
  <c r="N7" i="9"/>
  <c r="M90" i="9"/>
  <c r="N506" i="9"/>
  <c r="N523" i="9"/>
  <c r="N529" i="9"/>
  <c r="N703" i="9"/>
  <c r="M93" i="9"/>
  <c r="M228" i="9"/>
  <c r="N229" i="9"/>
  <c r="N395" i="9"/>
  <c r="N397" i="9"/>
  <c r="N708" i="9"/>
  <c r="N710" i="9"/>
  <c r="N712" i="9"/>
  <c r="N715" i="9"/>
  <c r="N717" i="9"/>
  <c r="N508" i="9"/>
  <c r="N521" i="9"/>
  <c r="N525" i="9"/>
  <c r="N527" i="9"/>
  <c r="N531" i="9"/>
  <c r="N719" i="9"/>
  <c r="N721" i="9"/>
  <c r="M10" i="9" l="1"/>
  <c r="N10" i="9"/>
  <c r="M8" i="9"/>
  <c r="N8" i="9"/>
  <c r="M520" i="9"/>
  <c r="N520" i="9"/>
  <c r="A492" i="9" l="1"/>
  <c r="A494" i="9" s="1"/>
  <c r="A496" i="9" s="1"/>
  <c r="A498" i="9" s="1"/>
  <c r="A500" i="9" s="1"/>
  <c r="A86" i="9"/>
  <c r="C290" i="9" l="1"/>
  <c r="D329" i="9" l="1"/>
  <c r="J311" i="9" l="1"/>
  <c r="K311" i="9" s="1"/>
  <c r="M311" i="9" l="1"/>
  <c r="N311" i="9"/>
  <c r="A12" i="9" l="1"/>
  <c r="A14" i="9" s="1"/>
  <c r="A15" i="9" l="1"/>
  <c r="D63" i="9" l="1"/>
</calcChain>
</file>

<file path=xl/sharedStrings.xml><?xml version="1.0" encoding="utf-8"?>
<sst xmlns="http://schemas.openxmlformats.org/spreadsheetml/2006/main" count="2821" uniqueCount="589">
  <si>
    <t>Вид тарифа</t>
  </si>
  <si>
    <t>Рост,%</t>
  </si>
  <si>
    <t>№ п.п.</t>
  </si>
  <si>
    <t>Уполномо- ченный специалист</t>
  </si>
  <si>
    <t>Коган Ю.И.</t>
  </si>
  <si>
    <t>Фурмановский муниципальный район</t>
  </si>
  <si>
    <t>Наволокское г.п.</t>
  </si>
  <si>
    <t xml:space="preserve">Наименование организации </t>
  </si>
  <si>
    <t>Батмановское с.п.</t>
  </si>
  <si>
    <t>Луговское с.п.</t>
  </si>
  <si>
    <t>городской округ Кинешма</t>
  </si>
  <si>
    <t>Лежневский муниципальный район</t>
  </si>
  <si>
    <t>ООО "Хромцовский карьер"          (без учета НДС)</t>
  </si>
  <si>
    <t>ООО "Санаторий им. Станко"                         (без учета НДС)</t>
  </si>
  <si>
    <t>ООО "СКС"                                     (без учета НДС)</t>
  </si>
  <si>
    <t>ФГБУЗ МЦ "Решма"                            (без учета НДС)</t>
  </si>
  <si>
    <t>Верхнеландеховский муниципальный район</t>
  </si>
  <si>
    <t>Юрьевецкий муниципальный район</t>
  </si>
  <si>
    <t>Южский муниципальный район</t>
  </si>
  <si>
    <t>Тейковский муниципальный район</t>
  </si>
  <si>
    <t>тариф на питьевую воду</t>
  </si>
  <si>
    <t>тариф на водоотведение</t>
  </si>
  <si>
    <t>Пучежский муниципальный район</t>
  </si>
  <si>
    <t>Приволжский муниципальный район</t>
  </si>
  <si>
    <t>льготный тариф на питьевую воду для населения</t>
  </si>
  <si>
    <t xml:space="preserve"> льготный тариф на питьевую воду для населения                                          (с. Новое)</t>
  </si>
  <si>
    <t>Пестяковский муниципальный район</t>
  </si>
  <si>
    <t>Лухский муниципальный район</t>
  </si>
  <si>
    <t>льготный тариф на питьевую воду для населения (с. Тимирязево)</t>
  </si>
  <si>
    <t>Заволжский муниципальный район</t>
  </si>
  <si>
    <t>тариф на питьевую воду (водоподготовка)</t>
  </si>
  <si>
    <t>-</t>
  </si>
  <si>
    <t>тариф на техническую воду</t>
  </si>
  <si>
    <t>городской округ Кохма</t>
  </si>
  <si>
    <t>тариф на транспортировку воды</t>
  </si>
  <si>
    <t>тариф на транспортировку сточных вод</t>
  </si>
  <si>
    <t>Савинский муниципальный район</t>
  </si>
  <si>
    <t>Ильинский муниципальный район</t>
  </si>
  <si>
    <t>городской округ Тейково</t>
  </si>
  <si>
    <t>Гаврилово-Посадский муниципальный район</t>
  </si>
  <si>
    <t>ОАО "Пучежский сыродельный завод"  (без учета НДС)</t>
  </si>
  <si>
    <t>СПК "Русь"  (НДС не облагается)</t>
  </si>
  <si>
    <t>ООО "Водосети" (НДС не облагается)</t>
  </si>
  <si>
    <t>ООО "Эко-Транс" (без учета НДС)</t>
  </si>
  <si>
    <t>ООО "Объединенные котельные" (НДС не облагается)</t>
  </si>
  <si>
    <t>МУП "ЖКХ Талицкий" (НДС не облагается)</t>
  </si>
  <si>
    <t>ООО "СП "Нельша" (НДС не облагается)</t>
  </si>
  <si>
    <t>ООО "Курорт Оболсуново" (без учета НДС)</t>
  </si>
  <si>
    <t>МУП "Гаврилово-Посадская городская тепловая сеть" (НДС не облагается)</t>
  </si>
  <si>
    <t>СПК "Заря" (НДС не облагается)</t>
  </si>
  <si>
    <t>СПК "Свобода" (НДС не облагается)</t>
  </si>
  <si>
    <t>ООО "Жилищно-эксплуатационная контора" (Верхнеландеховское городское поселение) (НДС не облагается)</t>
  </si>
  <si>
    <t>Администрация Кромского сельского поселения (НДС не облагается)</t>
  </si>
  <si>
    <t>Администрация Мытского сельского поселения (НДС не облагается)</t>
  </si>
  <si>
    <t>Администрация Симаковского сельского поселения (НДС не облагается)</t>
  </si>
  <si>
    <t>ОАО "Савинский Водоканал"Савинское городское поселение, Архиповское и Савинские с.п (НДС не облагается).</t>
  </si>
  <si>
    <t>СПК "Родина" Вознесенское с.п. (НДС не облагается)</t>
  </si>
  <si>
    <t>ООО "Минерал" Пестяковское г.п. (без учета НДС)</t>
  </si>
  <si>
    <t xml:space="preserve">тариф на питьевую воду                         </t>
  </si>
  <si>
    <t>льготный тариф на питьевую воду для населения (с учетом НДС)</t>
  </si>
  <si>
    <t>льготный тариф на водоотведение для населения (с учетом НДС)</t>
  </si>
  <si>
    <t>МУП "Приволжское ТЭП" - гарантирующий поставщик Приволжское городское поселение (без учета НДС)</t>
  </si>
  <si>
    <t>МУП "Приволжское ТЭП" - гарантирующий поставщик Плесское городское поселение       (без учета НДС)</t>
  </si>
  <si>
    <t>МУП "Приволжское ТЭП" - гарантирующий поставщик Ингарское сельское поселение (без учета НДС)</t>
  </si>
  <si>
    <t>МУП "Приволжское ТЭП" - гарантирующий поставщик Новское сельское поселение (без учета НДС)</t>
  </si>
  <si>
    <t>КФХ "Смирнов С.М." Ингарское сельское поселение                          (НДС не облагается)</t>
  </si>
  <si>
    <t>Комсомольский муниципальный район</t>
  </si>
  <si>
    <t>льготный тариф на питьевую воду для населения (с. Коромыслово)</t>
  </si>
  <si>
    <t>тариф на водоотведение (с. Подозерское)</t>
  </si>
  <si>
    <t>городской округ Шуя</t>
  </si>
  <si>
    <t>тариф на водоотведение (очистка сточных вод)</t>
  </si>
  <si>
    <t>Вичугский муниципальный район</t>
  </si>
  <si>
    <t xml:space="preserve">льготный тариф на питьевую воду для населения </t>
  </si>
  <si>
    <t>городской округ Вичуга</t>
  </si>
  <si>
    <t>льготный тариф на водоотведение для населения</t>
  </si>
  <si>
    <t>Ивановский муниципальный район</t>
  </si>
  <si>
    <t>Родниковский муниципальный район</t>
  </si>
  <si>
    <t xml:space="preserve">тариф на питьевую воду (открытый водозабор) </t>
  </si>
  <si>
    <t>тариф на питьевую воду (закрытый водозабор)</t>
  </si>
  <si>
    <t>Палехский муниципальный район</t>
  </si>
  <si>
    <t>городской округ Иваново</t>
  </si>
  <si>
    <t>Шуйский муниципальный район</t>
  </si>
  <si>
    <t>тариф на водоотведение (услуга по очистке сточных вод)</t>
  </si>
  <si>
    <t>МУП ЖКХ п. Колобово  (без учета НДС)</t>
  </si>
  <si>
    <t>ООО "Теплотехническая компания" Введенское с.п.  (НДС не облагается)</t>
  </si>
  <si>
    <t>ООО "Теплотехническая компания" Остаповское с.п.  (НДС не облагается)</t>
  </si>
  <si>
    <t>СПК колхоз им.Арсения  (НДС не облагается)</t>
  </si>
  <si>
    <t>СПК (колхоз) "Милюковский"  (НДС не облагается)</t>
  </si>
  <si>
    <t>БСУСО «Дом-интернат для ветеранов войны и труда «Лесное» (без учета НДС)</t>
  </si>
  <si>
    <t>Филиал ОАО «РЖД» - Ярославский территориальный участок Северной дирекции по тепловодоснабжению (без учета НДС)</t>
  </si>
  <si>
    <t>ЗАО «Родниковский машиностроительный завод» Родниковское г.п. Родниковский м.р. (без учета НДС)</t>
  </si>
  <si>
    <t>ООО «Энергетик» Каминское с.п. Родниковский м.р. (без учета НДС)</t>
  </si>
  <si>
    <t>ООО «Энергетик» с. Филисово Филисовское с.п. Родниковский м.р. (без учета НДС)</t>
  </si>
  <si>
    <t>СПК «Россия» Каминское с.п. Родниковский м.р. (НДС не облагается)</t>
  </si>
  <si>
    <t>СПК «Искра» Парское с.п. Родниковский м.р. (НДС не облагается)</t>
  </si>
  <si>
    <t>СПК «Большевик» Парское с.п. Родниковский м.р. (НДС не облагается)</t>
  </si>
  <si>
    <t>СПК «Возрождение» Парское с.п. Родниковский м.р. (НДС не облагается)</t>
  </si>
  <si>
    <t>ОАО «Ивановский бройлер» Подвязновское с.п. Ивановский м.р. (без учета НДС)</t>
  </si>
  <si>
    <t>ИП Курилов К.В.  (без учета НДС)</t>
  </si>
  <si>
    <t>ООО «Машиностроительный завод»  (без учета НДС)</t>
  </si>
  <si>
    <t>МУП "Городской Водопровод" (НДС не облагается)</t>
  </si>
  <si>
    <t>ОАО ХБК "Шуйские ситцы" (без учета НДС)</t>
  </si>
  <si>
    <t>ООО "ШуяПромЭнерго" (без учета НДС)</t>
  </si>
  <si>
    <t>МП ЖКХ г.Шуи (без учета НДС)</t>
  </si>
  <si>
    <t>льготный тариф на водоотведения для населения</t>
  </si>
  <si>
    <t xml:space="preserve">льготный тариф на питьевую воду для населения (с. Ингарь)                                        </t>
  </si>
  <si>
    <t xml:space="preserve">льготный тариф для населения  на водоотведение                 </t>
  </si>
  <si>
    <t>тариф на транспортировка воды</t>
  </si>
  <si>
    <t>тариф на транспортировка стоков</t>
  </si>
  <si>
    <t>тариф на питьевую воду (с. Светлый)</t>
  </si>
  <si>
    <t>тариф на питьевую воду (с. Новое Леушино)</t>
  </si>
  <si>
    <t>тариф на питьевую воду (д. Большое Клочково, с. Алферьево)</t>
  </si>
  <si>
    <t>тариф на питьевую воду (с. Оболсуново)</t>
  </si>
  <si>
    <t>тариф на питьевую воду (с. Зиново)</t>
  </si>
  <si>
    <t>тариф на водоотведение (с. Новое Леушино)</t>
  </si>
  <si>
    <t>тариф на водоотведение (с. Светлый)</t>
  </si>
  <si>
    <t>тариф на водоотведение (с. Оболсуново)</t>
  </si>
  <si>
    <t>льготный тариф на питьевую воду для населения мкр. Машиностроительного завода</t>
  </si>
  <si>
    <t>льготный тариф на водоотведение для населения мкр. Машиностроительного завода</t>
  </si>
  <si>
    <t>тариф на транспортировку стоков</t>
  </si>
  <si>
    <t>тариф на водоотведение мкр. Поликор</t>
  </si>
  <si>
    <t>тариф на водоотведение мкр. Молокозавод</t>
  </si>
  <si>
    <t>Льготные тарифы для населения с учетом НДС/НДС не облагается</t>
  </si>
  <si>
    <t>МУП Гаврилово-Посадского городского поселения «Аква город» (НДС не облагается)</t>
  </si>
  <si>
    <t>Гаврилово-Посадское городское поселение, Новоселковское и Осановецкое сельские поселения, с. Непотягово Шекшовского сельского поселения</t>
  </si>
  <si>
    <t>Гаврилово-Посадское городское поселение, Новоселковское сельское поселение, с. Непотягово и с. Шекшово Шекшовского сельского поселения</t>
  </si>
  <si>
    <t>Петровское городское поселение, с. Бородино и с. Ратницкое Шекшовского сельского поселения</t>
  </si>
  <si>
    <t>МУП "ЖКХ (Ильинское) Ильинского муниципального района", Ильинское городское посление (НДС не облагается)</t>
  </si>
  <si>
    <t>тариф на питьевую воду (с. Новоселки, д. Иваньково)</t>
  </si>
  <si>
    <t>тариф на питьевую воду (с. Светиково, д. Данилово)</t>
  </si>
  <si>
    <t xml:space="preserve">тариф на водоотведение (с. Светиково, с. Никольское, д. Данилово, д. Иваньково) </t>
  </si>
  <si>
    <t>тариф на питьевую воду (с. Никольское, д. Яксаево)</t>
  </si>
  <si>
    <t>тариф на питьевую воду (с. Седельницы)</t>
  </si>
  <si>
    <t>тариф на водоотведение (с. Седельницы)</t>
  </si>
  <si>
    <t>тариф на питьевую воду (СПК "Колос")</t>
  </si>
  <si>
    <t>тариф на водоотведение (СПК "Колос")</t>
  </si>
  <si>
    <t>тариф на питьевую воду (с.Писцово)</t>
  </si>
  <si>
    <t>тариф на водоотведение (с. Писцово)</t>
  </si>
  <si>
    <t>льготный тариф на питьевую воду для населения (с.Писцово)</t>
  </si>
  <si>
    <t>льготный тариф на питьевую воду для населения (с. Седельницы)</t>
  </si>
  <si>
    <t>льготный тариф на водоотведение для населения (с. Седельницы)</t>
  </si>
  <si>
    <t>тариф на питьевую воду (с. Демидово)</t>
  </si>
  <si>
    <t>тариф на водоотведение (с. Демидово)</t>
  </si>
  <si>
    <t>льготный тариф на питьевую воду для населения (с. Демидово)</t>
  </si>
  <si>
    <t>льготный тариф на водоотведение для населения (с. Демидово)</t>
  </si>
  <si>
    <t>ОАО "Савинский Водоканал"Савинское г.п., Архиповское и Савинские с.п. (НДС не облагается)</t>
  </si>
  <si>
    <t>МУП "Пучежская сетевая компания"   (НДС не облагается)</t>
  </si>
  <si>
    <t>МУП "Пучежская сетевая компания"   потребители, расположенные в г. Пучеже на ул. Калинина, дом 2 и ул. Заречная, дом 2 (НДС не облагается)</t>
  </si>
  <si>
    <t xml:space="preserve">льготный тариф на водоотведение для населения </t>
  </si>
  <si>
    <t>ООО "Илада" Илья-Высоковское сельское поселение (НДС не облагается)</t>
  </si>
  <si>
    <t>тариф на питьевую воду (с. Илья-Высоково, д. Дубново)</t>
  </si>
  <si>
    <t>льготный тариф на питьевую воду для населения (с. Илья-Высоково, д. Дубново)</t>
  </si>
  <si>
    <t>тариф на питьевую воду (с. Лужинки)</t>
  </si>
  <si>
    <t>льготный тариф на питьевую воду для населения (с. Лужинки)</t>
  </si>
  <si>
    <t>тариф на водоотведение (с. Илья-Высоково)</t>
  </si>
  <si>
    <t>льготный тариф на водоотведение для населения (с. Илья-Высоково)</t>
  </si>
  <si>
    <t>тариф на водоотведение (д. Дубново)</t>
  </si>
  <si>
    <t>льготный тариф на водоотведение для населения (д. Дубново)</t>
  </si>
  <si>
    <t>тариф на водоотведение (д. Кораблево)</t>
  </si>
  <si>
    <t>льготный тариф на водоотведение для населения (д. Кораблево)</t>
  </si>
  <si>
    <t>тариф на питьевую воду (с. Мортки, д. Дмитриево Большое)</t>
  </si>
  <si>
    <t>льготный тариф на питьевую воду для населения (с. Мортки, д. Дмитриево Большое)</t>
  </si>
  <si>
    <t>тариф на питьевую воду (с. Кандаурово)</t>
  </si>
  <si>
    <t>льготный тариф на питьевую воду для населения (с. Кандаурово)</t>
  </si>
  <si>
    <t>тариф на питьевую воду (д. Привалово, д. Плешаково)</t>
  </si>
  <si>
    <t>льготный тариф на питьевую воду для населения (д. Привалово, д. Плешаково)</t>
  </si>
  <si>
    <t>тариф на водоотведение (д. Дмитриево Большое)</t>
  </si>
  <si>
    <t>льготный тариф на водоотведение для населения (д. Дмитриево Большое)</t>
  </si>
  <si>
    <t>льготный тариф на питьевую воду для населения (д. Большое Клочково, с. Алферьево)</t>
  </si>
  <si>
    <t>льготный тариф на питьевую воду для населения (с. Оболсуново)</t>
  </si>
  <si>
    <t>льготный тариф на питьевую воду для населения (с. Зиново)</t>
  </si>
  <si>
    <t>льготный тариф на водоотведение для населения (д. Большое Клочково)</t>
  </si>
  <si>
    <t>тариф на водоотведение (д. Большое Клочково)</t>
  </si>
  <si>
    <t>льготный тариф на водоотведение для населения (с. Оболсуново)</t>
  </si>
  <si>
    <t>МУП "Коммунальные ситсемы" Октябрьское с.п.  (НДС не облагается)</t>
  </si>
  <si>
    <t>МУП "Коммунальные ситемы" Сошниковское с.п.  (НДС не облагается)</t>
  </si>
  <si>
    <t>ЗАО «Племзавод "Заря» Каминское с.п. Родниковский м.р. (НДС не облагается)</t>
  </si>
  <si>
    <t>транспортировка сточных вод</t>
  </si>
  <si>
    <t>ООО "Техснаб" (без учета НДС)</t>
  </si>
  <si>
    <t>ООО "Теплоснаб-2010" (без учета НДС)</t>
  </si>
  <si>
    <t>ООО "Теплотехническая компания" Перемиловское с.п. (НДС не облагается)</t>
  </si>
  <si>
    <t>ООО "Транзит" Китовское с.п.  (НДС не облагается)</t>
  </si>
  <si>
    <t>ООО «РегионИнфраСистема-Иваново» (без учета НДС)</t>
  </si>
  <si>
    <t>Горковское с.п.</t>
  </si>
  <si>
    <t>ОАО "Птицефабрика "Кинешемская" (НДС не облагается)</t>
  </si>
  <si>
    <t xml:space="preserve">МУП "Приволжское ТЭП" - гарантирующий поставщик Рождественское сельское поселение (без учета НДС)  </t>
  </si>
  <si>
    <t>Тарифы 2016 года</t>
  </si>
  <si>
    <t>с 01.07.2016</t>
  </si>
  <si>
    <t xml:space="preserve">льготный тариф на водоснабжение для населения </t>
  </si>
  <si>
    <t>Филиал "Ивановский" ПАО "Т Плюс" (без учета НДС)</t>
  </si>
  <si>
    <t>ООО "Тейковская котельная" (без учета НДС)</t>
  </si>
  <si>
    <t>тариф на водоотведение (район Красные Сосенки)</t>
  </si>
  <si>
    <t>тариф на водоотведение (за исключением района Красные Сосенки)</t>
  </si>
  <si>
    <t>тариф на питьевую воду (спецфонд)</t>
  </si>
  <si>
    <t>тариф на водоотведение (спецфонд)</t>
  </si>
  <si>
    <t>ООО "Тейковское сетевое предприятие" (без учета НДС)</t>
  </si>
  <si>
    <t>МУП ЖКХ "Нерльское коммунальное объединение" потребители д. Москвино, д. Думино, д. Яришнево, д. Суново, п. Нерль на улицах Полевая, Гагарина, Пограничная, Рабочая, Октябрьская, дом 23 (НДС не облагается)</t>
  </si>
  <si>
    <t>МУП ЖКХ "Нерльское коммунальное объединение" потребители п. Нерль на улицах Московская, Лесная, Ленина, Больничный городок, Красный Октябрь (НДС не облагается)</t>
  </si>
  <si>
    <t>МУП ЖКХ "Нерльское коммунальное объединение" потребители с. Кибергино (НДС не облагается)</t>
  </si>
  <si>
    <t>МУП ЖКХ "Новолеушинское коммунальное объединение" (НДС не облагается)</t>
  </si>
  <si>
    <t>тариф на питьевую воду (д.Слободки)</t>
  </si>
  <si>
    <t>ООО "Химический завод"                          (без учета НДС)</t>
  </si>
  <si>
    <t>МУП Фурмановского муниципального района "Теплосеть" (без учета НДС)</t>
  </si>
  <si>
    <t>тариф на питьевую воду(за исключением потребителей с. Афанасьевское)</t>
  </si>
  <si>
    <t>тариф на питьевую воду (для  потребителей с. Афанасьевское)</t>
  </si>
  <si>
    <t>тариф на водоотведение(за исключением потребителей с. Афанасьевское)</t>
  </si>
  <si>
    <t>тариф на водоотведение  (для  потребителей с. Афанасьевское)</t>
  </si>
  <si>
    <t>ООО "Теплотехническая компания" Афанасьевское с.п. (НДС не облагается)</t>
  </si>
  <si>
    <t>льготный тариф на питьевую воду(за исключением потребителей с. Афанасьевское)</t>
  </si>
  <si>
    <t>льготный тариф на питьевую воду (для  потребителей с. Афанасьевское)</t>
  </si>
  <si>
    <t>льготный тариф на водоотведение(за исключением потребителей с. Афанасьевское)</t>
  </si>
  <si>
    <t>льготный тариф на водоотведение  (для  потребителей с. Афанасьевское)</t>
  </si>
  <si>
    <t>тариф на питьевую воду (д. Клещевка, д. Остапово)</t>
  </si>
  <si>
    <t>тариф на водоотведение (д. Клещевка, д. Остапово)</t>
  </si>
  <si>
    <t xml:space="preserve"> тариф на водоотведение (с. Сергеево)</t>
  </si>
  <si>
    <t>льготный тариф на водоотведение (д. Клещевка, д. Остапово)</t>
  </si>
  <si>
    <t>льготный тариф на водоотведение (с. Сергеево)</t>
  </si>
  <si>
    <t xml:space="preserve">льготный тариф на питьевую воду для населения (с учетом НДС)             </t>
  </si>
  <si>
    <t xml:space="preserve">льготный тариф на водоотведение для населения (с учетом НДС)        </t>
  </si>
  <si>
    <t>АО "Ресурсоснабжающая организация", (без учета НДС)</t>
  </si>
  <si>
    <t>тариф на питьевую воду для населения (с учетом НДС)</t>
  </si>
  <si>
    <t>ОБСУСО "Новинки п/и"                       (НДС не облагается)</t>
  </si>
  <si>
    <t>Решемское с.п.</t>
  </si>
  <si>
    <t>тариф на водоотведение для населения (с учетом НДС)</t>
  </si>
  <si>
    <t>Шилекшинское с.п.</t>
  </si>
  <si>
    <t>Комсомольское городское поселение</t>
  </si>
  <si>
    <t>ООО "Биос" (НДС не облагается)</t>
  </si>
  <si>
    <t>Марковское сельское поселение</t>
  </si>
  <si>
    <t>Новоусадебское сельское поселение</t>
  </si>
  <si>
    <t>Октябрьское сельское поселение</t>
  </si>
  <si>
    <t xml:space="preserve">Писцовское сельское поселение </t>
  </si>
  <si>
    <t>льготный тариф на питьевую воду для населения (СПК "Колос")</t>
  </si>
  <si>
    <t>льготный тариф на водоотведение для населения (СПК "Колос")</t>
  </si>
  <si>
    <t>ООО "Бычок-1" (НДС не облагается)</t>
  </si>
  <si>
    <t xml:space="preserve">Подозерское сельское поселение </t>
  </si>
  <si>
    <t>НПС «Залесье» Горьковского РНУ филиала АО «Транснефть-Верхняя Волга» Новоталицкое с.п. Ивановский м.р.               (без учета НДС)</t>
  </si>
  <si>
    <t>АО "Водоканал" Богданихское с.п. Ивановский м.р. (без учета НДС)</t>
  </si>
  <si>
    <t>АО «Водоканал» (без учета НДС)</t>
  </si>
  <si>
    <t>Тарифы 2017 года</t>
  </si>
  <si>
    <t>с 01.01.2017</t>
  </si>
  <si>
    <t>с 01.07.2017</t>
  </si>
  <si>
    <t>ООО "ВНК" (НДС не облагается)</t>
  </si>
  <si>
    <t>ООО "Фурмановская фабрика №2"    (без учета НДС)</t>
  </si>
  <si>
    <t>тариф на питьевую воду для населения</t>
  </si>
  <si>
    <t>тариф на водоотведение для населения</t>
  </si>
  <si>
    <t>11,43 (без учета НДС)</t>
  </si>
  <si>
    <t>26,14 (без учета НДС)</t>
  </si>
  <si>
    <t>23,76 (без учета НДС)</t>
  </si>
  <si>
    <t xml:space="preserve">льготный тариф на питьевую воду (д. Клещевка, д. Остапово) </t>
  </si>
  <si>
    <t>льготный тариф на водоотведение для населения (с.Писцово)</t>
  </si>
  <si>
    <t>льготный тариф на питьевую воду для населения (с. Подозерское)</t>
  </si>
  <si>
    <t>тариф на питьевую воду                      (с. Подозерское, д. Коромыслово)</t>
  </si>
  <si>
    <t>тариф на питьевую воду (район Красные Сосенки)</t>
  </si>
  <si>
    <t>льготный тариф на водоотведение для населения (за исключением района Красные Сосенки) (с учетом НДС)</t>
  </si>
  <si>
    <t>льготный тариф на питьевую воду для населения (район Красные Сосенки)(с учетом НДС)</t>
  </si>
  <si>
    <t>льготный тариф  на водоотведение для населения</t>
  </si>
  <si>
    <t>МУП «Комсервис» Старовичугское г.п.  (НДС не облагается)</t>
  </si>
  <si>
    <t>льготный тариф на питьевую воду для населения (д.Сорокино)</t>
  </si>
  <si>
    <t>ОАО«Савинский  Водоканал»
(потребители мкр.
«Восточный») ( НДС не облагается)</t>
  </si>
  <si>
    <t>тариф на подъем технической воды</t>
  </si>
  <si>
    <t>льготный тариф на питьевую воду для населения (НДС не облагается)</t>
  </si>
  <si>
    <t>льготный тариф на водоотведение для населения (НДС не облагается)</t>
  </si>
  <si>
    <t xml:space="preserve">тариф на питьевую воду для населения (открытый водозабор), с учетом НДС </t>
  </si>
  <si>
    <t xml:space="preserve">льготный тариф на питьевую воду для населения (закрытый водозабор), с учетом НДС </t>
  </si>
  <si>
    <t xml:space="preserve">льготный тариф на водоотведение для населения , с учетом НДС </t>
  </si>
  <si>
    <t>ООО «Энергетик» Родниковское г.п. Родниковский м.р. мкр. Агросервис (без учета НДС)</t>
  </si>
  <si>
    <t xml:space="preserve">тариф на питьевую воду для населения, с учетом НДС </t>
  </si>
  <si>
    <t>льготный тариф на питьевую воду для населения( с учетом НДС)</t>
  </si>
  <si>
    <t>ООО «Энергетик» с. Болотново, д. Малышево, с. Мелечкино Парское с.п. Родниковский м.р.(без учета НДС)</t>
  </si>
  <si>
    <t>ООО «Энергетик» с. Парское, с. Сосновец, д. Хрипелово Парское с.п. Родниковский м.р. (без учета НДС)</t>
  </si>
  <si>
    <t>ООО «Энергетик» с. Пригородное, д. Мальчиха, п. Постнинский, с. Деревеньки Филисовское с.п. Родниковский м.р. (без учета НДС)</t>
  </si>
  <si>
    <t>льготный тариф для населения на водоотведение, с учетом НДС</t>
  </si>
  <si>
    <t>АО «Вергуза» Новоталицкое с.п. Ивановский м.р.            (НДС не облагается)</t>
  </si>
  <si>
    <t>ООО «Кохомское» Богданихское с.п. Ивановский м.р.   (НДС не облагается)</t>
  </si>
  <si>
    <t>МУП "Сервис-центр г. Приволжска" (без учета НДС)</t>
  </si>
  <si>
    <t>льготный тариф на питьевую воду (с. Толпыгино и прочие населенные пуекты)</t>
  </si>
  <si>
    <t xml:space="preserve">тариф на питьевую воду </t>
  </si>
  <si>
    <t xml:space="preserve">льготный тариф на питьевую воду для населения (прочие нас.пункты)                                    </t>
  </si>
  <si>
    <t xml:space="preserve">льготный тариф на водоотведение для населения (с. Новое)                   </t>
  </si>
  <si>
    <t xml:space="preserve">льготный тариф на водоотведение для населения (прочие нас. пункты)                   </t>
  </si>
  <si>
    <t xml:space="preserve">МУП "Приволжское ТЭП" - гарантирующий поставщик Рождественское сельское поселение д. Сараево (без учета НДС)  </t>
  </si>
  <si>
    <t>ООО "АНТАРЕС" (НДС не облагается) с 01.04.2017 по 31.12.2017</t>
  </si>
  <si>
    <t>тариф на питьевую воду (с. Благовещенье)</t>
  </si>
  <si>
    <t>ОГКОУ «Вичугская коррекционная школа-интернат № 1» Сунженское с.п. (с учетом НДС)</t>
  </si>
  <si>
    <t>ОАО "Савинский водоканал" Савинское сельское поселение, д. Поломы, ( НДС не облагается) C 01.01.2017 по 31.12.2017</t>
  </si>
  <si>
    <t>ООО «Фабрика «Красный Октябрь» Каменское г.п. (без учета НДС)</t>
  </si>
  <si>
    <t>Тарифы 2018 года</t>
  </si>
  <si>
    <t>с 01.01.2018</t>
  </si>
  <si>
    <t>с 01.07.2018</t>
  </si>
  <si>
    <t>Реквизиты постановлений Департамента, которыми утверждены тарифы</t>
  </si>
  <si>
    <t>тариф на питьевую воду(с. Худынское, д. Котово)</t>
  </si>
  <si>
    <t>тариф на питьевую воду (с.Тимирязево)</t>
  </si>
  <si>
    <t>тариф на питьевую воду (д. Запрудново)</t>
  </si>
  <si>
    <t>льготный тариф на питьевую воду для населения (д. Запрудново)</t>
  </si>
  <si>
    <t>тариф на питьевую воду (потребители мкр. Восточный п. Савино)</t>
  </si>
  <si>
    <t>ОАО "Савинский водоканал" Савинское городское поселение (потребители от ООО "Тепловик")  (НДС не облагается) с 12.02.2018</t>
  </si>
  <si>
    <t>льготный тариф на питьевую воду для населения                                     (п. Савино для потр., указанных в примечании)</t>
  </si>
  <si>
    <t>тариф на питьевую воду                          (п. Савино для потр., указанных в примечании)</t>
  </si>
  <si>
    <t>льготный тариф на питьевую воду для населения (потребители мкр. Восточный п. Савино)</t>
  </si>
  <si>
    <t>тариф на питьевую воду (за исключением р. Красные Сосенки)</t>
  </si>
  <si>
    <t>льготный тариф на питьевую воду для населения (за исключением р. Красные Сосенки)  (с учетом НДС)</t>
  </si>
  <si>
    <t>тариф на водоотведение для населения (район Красные Сосенки) (с учетом НДС)</t>
  </si>
  <si>
    <t>ООО "Уют" Плесское городское поселение (НДС не облагается)</t>
  </si>
  <si>
    <t>ООО "РИАТ-Энерго" Приволжское городское поселение (без учета НДС)</t>
  </si>
  <si>
    <t xml:space="preserve">ФГБУ "ЦЖКУ" (без учета НДС)                       </t>
  </si>
  <si>
    <t>льготный тариф для населения на водоотведение (с. Подозерское)</t>
  </si>
  <si>
    <t>ООО "РегионИнфраСистема-Иваново"  (без учета НДС) с 01.01.2018 МУП "Заволжский коммунальщик"</t>
  </si>
  <si>
    <t>льготный тариф на водоотведение для населения( с учетом НДС)</t>
  </si>
  <si>
    <t>льготный тариф на водоотведение для населения, с учетом НДС</t>
  </si>
  <si>
    <t>льготный тариф на питьевую воду для населения, с учетом НДС</t>
  </si>
  <si>
    <t>ООО «Коммунальщик Ресурс» Озерновское с.п. Ивановский м.р. (Без учета НДС)</t>
  </si>
  <si>
    <t>тариф на питьевую воду (без учета НДС)</t>
  </si>
  <si>
    <t>тариф на водоотведение (НДС не облагается)</t>
  </si>
  <si>
    <t>льготный тариф на водоотведение (с учетом НДС)</t>
  </si>
  <si>
    <t>льготный тариф на питьевую воду (с учетом НДС)</t>
  </si>
  <si>
    <t>СПК им. XXI Партсъезда / СПК "Луч" (НДС не облагается)</t>
  </si>
  <si>
    <t>Тарифы установлены с 2018 года</t>
  </si>
  <si>
    <t>АО "Кинешемская прядильно-ткацкая фабрика" (без учета НДС)</t>
  </si>
  <si>
    <t>ООО "СпинЭф" (без учета НДС)</t>
  </si>
  <si>
    <t>тариф на водоотведение мкр. Томна, Озерки</t>
  </si>
  <si>
    <t>Кинешемский муниципальный район</t>
  </si>
  <si>
    <t>Ласкарихинское с.п.</t>
  </si>
  <si>
    <t>МУП "Заволжское коммунальное хозяйство"  (без учета НДС) до 16.03.2018</t>
  </si>
  <si>
    <t>льготный тариф на питьевую воду (Тариф по д. Клочково действует до 13.07.2018, с. Сергеево)</t>
  </si>
  <si>
    <t>Тарифы 2019 года</t>
  </si>
  <si>
    <t>с 01.01.2019</t>
  </si>
  <si>
    <t>с 01.07.2019</t>
  </si>
  <si>
    <t xml:space="preserve">льготный тариф тариф на водоотведение для населения мкр. Поликор (с учетом НДС)                </t>
  </si>
  <si>
    <t>тариф на водоотведение (система ООО "РИС-Иваново")</t>
  </si>
  <si>
    <t>тариф на водоотведение (система ООО "ДХЗ-Иваново")</t>
  </si>
  <si>
    <t>тариф на водоотведение (система ООО "Спецмаш" мкр-н Молокозавод)</t>
  </si>
  <si>
    <t>льготный тариф на водоотведение для населения (система ООО "РИС-Иваново")</t>
  </si>
  <si>
    <t>льготный тариф на водоотведение для населения (система ООО "ДХЗ-Иваново")</t>
  </si>
  <si>
    <t>льготный тариф на водоотведение для населения (система ООО "Спецмаш" мкр-н Молокозавод)</t>
  </si>
  <si>
    <t>тариф на водоотведение (система ООО "Спецмаш" мкр-н Томна и Озерки)</t>
  </si>
  <si>
    <t>льготный тариф на водоотведение для населения (система ООО "Спецмаш" мкр-н Томна и Озерки)</t>
  </si>
  <si>
    <t>Тарифы для ООО "Водоканал-Сервис" по системам установлены с 01.01.2019</t>
  </si>
  <si>
    <t>ООО "Спецмаш"                           (НДС не облагается)</t>
  </si>
  <si>
    <t>ООО ""МИП "Кинешма"                   (без учета НДС)</t>
  </si>
  <si>
    <t>ООО "ДХЗ Производство"               (без учета НДС)</t>
  </si>
  <si>
    <t xml:space="preserve">льготный тариф на питьевую воду для населения                  </t>
  </si>
  <si>
    <t xml:space="preserve">льготный тариф на питьевую воду для населения           </t>
  </si>
  <si>
    <t>ООО "Приволжская коммуна"        (без учета НДС)</t>
  </si>
  <si>
    <t>Постановление Департамента энергетики и тарифов Ивановской области от 14.12.2018 № 236-к/5</t>
  </si>
  <si>
    <t xml:space="preserve">ООО "Аква-город" (НДС не облагается) </t>
  </si>
  <si>
    <t>тариф на водоотведение                      (до 12.10.2018)</t>
  </si>
  <si>
    <t>Постановление Департамента энергетики и тарифов Ивановской области от 07.12.2018 № 235-к/5</t>
  </si>
  <si>
    <t>Постановление Департамента энергетики и тарифов Ивановской области от 19.12.2018 № 238-к/4</t>
  </si>
  <si>
    <t>ООО «УК Индустриальный парк"Родники" Родниковский м.р. (без учета НДС)</t>
  </si>
  <si>
    <r>
      <t>тариф на питьевую воду (</t>
    </r>
    <r>
      <rPr>
        <b/>
        <sz val="11"/>
        <rFont val="Times New Roman"/>
        <family val="1"/>
        <charset val="204"/>
      </rPr>
      <t>Тариф по д. Клочково действует до 13.07.2018</t>
    </r>
    <r>
      <rPr>
        <sz val="11"/>
        <rFont val="Times New Roman"/>
        <family val="1"/>
        <charset val="204"/>
      </rPr>
      <t>, с. Сергеево)</t>
    </r>
  </si>
  <si>
    <r>
      <t xml:space="preserve">МУП "ЖКХ Шуйского муниципального района" д. Харитоно (Остаповское с.п.) (НДС не облагается) </t>
    </r>
    <r>
      <rPr>
        <b/>
        <sz val="11"/>
        <rFont val="Times New Roman"/>
        <family val="1"/>
        <charset val="204"/>
      </rPr>
      <t>с 13.07.2018</t>
    </r>
  </si>
  <si>
    <r>
      <t xml:space="preserve">МУП "ЖКХ Шуйского муниципального района" д. Клочково (Остаповское с.п.) (НДС не облагается) </t>
    </r>
    <r>
      <rPr>
        <b/>
        <sz val="11"/>
        <rFont val="Times New Roman"/>
        <family val="1"/>
        <charset val="204"/>
      </rPr>
      <t>с 13.07.2018</t>
    </r>
  </si>
  <si>
    <t>тариф на очистку сточных вод</t>
  </si>
  <si>
    <r>
      <t xml:space="preserve">ООО "ЭКОСТОК" (НДС не облагается) </t>
    </r>
    <r>
      <rPr>
        <b/>
        <sz val="11"/>
        <rFont val="Times New Roman"/>
        <family val="1"/>
        <charset val="204"/>
      </rPr>
      <t>с 07.09.2018</t>
    </r>
  </si>
  <si>
    <t>Постановление Департамента энергетики и тарифов Ивановской области от 14.12.2018 № 236-к/13</t>
  </si>
  <si>
    <t>Постановление Департамента энергетики и тарифов Ивановской области от  20.12.2018 № 239-к/9</t>
  </si>
  <si>
    <t>МУП "ЖКХ Талицкий" (НДС не облагается) с 13.03.2019</t>
  </si>
  <si>
    <t>МУП "Мугреевское МЖКХ" (НДС не облагается) (до 12.03.19)</t>
  </si>
  <si>
    <t>Постановление Департамента энергетики и тарифов Ивановской области от 07.12.2018 № 235-к/3</t>
  </si>
  <si>
    <t>ООО "СТОК" (НДС не облагается) до 12.03.2019</t>
  </si>
  <si>
    <t>ООО "СТОК" (без учета НДС) с 13.03.2019</t>
  </si>
  <si>
    <t>МУП ЖКХ "Новогоряновское коммунальное объединение" (без учета НДС) до 31.01.2019</t>
  </si>
  <si>
    <t>МУП ЖКХ "Новогоряновское коммунальное объединение" (без учета НДС) с 01.02.2019 по 28.02.2019</t>
  </si>
  <si>
    <t>Постановление Департамента энергетики и тарифов Ивановской области от  01.02.2019 № 4-к/3</t>
  </si>
  <si>
    <t>МУП ЖКХ Тейковского муниципального района (Новогоряновское сельское поселение) (НДС не облагается) с 01.03.2019</t>
  </si>
  <si>
    <t>ООО "ВОДОКАНАЛИЗАЦИОННОЕ ХОЗЯЙСТВО" Китовское с.п.  (НДС не облагается) до 16.04.2019</t>
  </si>
  <si>
    <t xml:space="preserve">ООО "Аква-баланс" (НДС не облагается) с 17.04.2019 </t>
  </si>
  <si>
    <t>МУП ЖКХ Фурмановского муниципального района (г. Фурманов, ул. Радищева, д.27)       (НДС не облагается) с 19.07.2019</t>
  </si>
  <si>
    <r>
      <t>МУП "ЖКХ Шуйского муниципального района" д. Михайлово Васильевское с.п.) (НДС не облагается)</t>
    </r>
    <r>
      <rPr>
        <b/>
        <sz val="11"/>
        <rFont val="Times New Roman"/>
        <family val="1"/>
        <charset val="204"/>
      </rPr>
      <t xml:space="preserve"> с 20.09.2019</t>
    </r>
    <r>
      <rPr>
        <sz val="11"/>
        <color theme="1"/>
        <rFont val="Calibri"/>
        <family val="2"/>
        <charset val="204"/>
        <scheme val="minor"/>
      </rPr>
      <t/>
    </r>
  </si>
  <si>
    <t>МУП ЖКХ "Тепловик" Лухское г.п. (НДС не облагается) с 11.10.2019</t>
  </si>
  <si>
    <t>МУП ЖКХ "Тепловик" Благовещенское с.п. (НДС не облагается) с 11.10.2019</t>
  </si>
  <si>
    <t>МУП ЖКХ "Тепловик" Порздневское с.п. (НДС не облагается) с 11.10.2019</t>
  </si>
  <si>
    <t>МУП ЖКХ "Тепловик" Рябовское с.п. (НДС не облагается) с 11.10.2019</t>
  </si>
  <si>
    <t>МУП ЖКХ "Тепловик" Тимирязевское с.п. (НДС не облагается) с 11.10.2019</t>
  </si>
  <si>
    <t>ООО "Исток" Новоталицкое с.п. (НДС не облагается) с 25.10.2019</t>
  </si>
  <si>
    <t>Информация об утвержденных тарифах в сфере водоснабжения и водоотведения для  потребителей Ивановской области на 2020 год</t>
  </si>
  <si>
    <t>Тарифы 2020 года</t>
  </si>
  <si>
    <t>ООО "ВДК" (без учета НДС) до 31.12.2019</t>
  </si>
  <si>
    <t>ООО "Объединенные коммунальные системы" (НДС не облагается) с 01.01.2020 вместо ООО "ВДК"</t>
  </si>
  <si>
    <t>постановление Департамента энергетики и тарифов Ивановской области от 30.11.2018 № 234-к/1</t>
  </si>
  <si>
    <t>постановление Департамента энергетики и тарифов Ивановской области от 04.12.2019 № 53-к/5</t>
  </si>
  <si>
    <t>постановление Департамента энергетики и тарифов Ивановской области от 20.12.2019 № 59-к/5</t>
  </si>
  <si>
    <t>Постановление Департамента энергетики и тарифов Ивановской области от 18.12.2019 № 58-к/1</t>
  </si>
  <si>
    <t>Постановление Департамента энергетики и тарифов Ивановской области от 19.12.2018 № 238-к/1</t>
  </si>
  <si>
    <t>Постановление Департамента энергетики и тарифов Ивановской области от 13.12.2019 № 56-к/4</t>
  </si>
  <si>
    <t>МУП РМПО ЖКХ Ильинского муниципального района, Исаевское сельское поселение (НДС не облагается)</t>
  </si>
  <si>
    <t>МУП РМПО ЖКХ Ильинского муниципального района, Щениковское сельское поселение (НДС не облагается)</t>
  </si>
  <si>
    <t>с 01.01.2020</t>
  </si>
  <si>
    <t>с 01.07.2020</t>
  </si>
  <si>
    <t>ОАО "Аньковское", Аньковское сельское поселение (без учета НДС)</t>
  </si>
  <si>
    <t>МУП РМПО ЖКХ Ильинского муниципального района, Ивашевское сельское поселение (НДС не облагается) с 01.01.2020 вместо МУП "ЖКХ (Ивашево) Ильинского муниципального района"</t>
  </si>
  <si>
    <t>МУП РМПО ЖКХ Ильинского муниципального района, Аньковское сельское поселение (НДС не облагается) с 01.01.2020 вместо МУП "ЖКХ (Аньково) Ильинского муниципального района"</t>
  </si>
  <si>
    <t>Постановление Департамента энергетики и тарифов Ивановской области от 30.11.2018 № 234-к/8</t>
  </si>
  <si>
    <t>Постановление Департамента энергетики и тарифов Ивановской области от 29.11.2019 № 52-к/5</t>
  </si>
  <si>
    <t>МУП "Палехский туристский центр" Палехское г.п. (НДС не облагается) с 01.01.2020 вместо ООО "Палехские водопроводно-канализационные сети"</t>
  </si>
  <si>
    <t>ООО «Палехские водопроводно-канализационные сети» Палехское г.п. (НДС не облагается) до 31.12.2019</t>
  </si>
  <si>
    <t>МУП "Палехский туристский центр" Майдаковское с.п. (НДС не облагается) с 01.01.2020 вместо ООО "Палехские водопроводно-канализационные сети"</t>
  </si>
  <si>
    <t>МУП "Палехский туристский центр" Пановское с.п. (НДС не облагается) с 01.01.2020 вместо ООО "Палехские водопроводно-канализационные сети"</t>
  </si>
  <si>
    <t>МУП "Палехский туристский центр" Клетинское отделение Раменского с.п. (НДС не облагается) с 01.01.2020 вместо ООО "Палехские водопроводно-канализационные сети"</t>
  </si>
  <si>
    <t>ООО «Палехские водопроводно-канализационные сети» Майдаковское с.п. (НДС не облагается) до 31.12.2019</t>
  </si>
  <si>
    <t>ООО «Палехские водопроводно-канализационные сети» Пановское с.п. (НДС не облагается) до 31.12.2019</t>
  </si>
  <si>
    <t>ООО «Палехские водопроводно-канализационные сети» Клетинское отделение, Раменского с.п. (НДС не облагается) до 31.12.2019</t>
  </si>
  <si>
    <t>ООО «Палехские водопроводно-канализационные сети» Подолинское отделение, Раменского с.п. (НДС не облагается) до 31.12.2019</t>
  </si>
  <si>
    <t>ООО «Палехские водопроводно-канализационные сети» Раменское отделение, Раменского с.п.  (НДС не облагается) до 31.12.2019</t>
  </si>
  <si>
    <t>МУП "Палехский туристский центр" Раменское отделение Раменского с.п. (НДС не облагается) с 01.01.2020 вместо ООО "Палехские водопроводно-канализационные сети"</t>
  </si>
  <si>
    <t>ООО «Палехские водопроводно-канализационные сети» Тименское отделение, Раменского с.п.  (НДС не облагается) до 31.12.2019</t>
  </si>
  <si>
    <t>МУП "Палехский туристский центр" Тименское отделение Раменского с.п. (НДС не облагается) с 01.01.2020 вместо ООО "Палехские водопроводно-канализационные сети"</t>
  </si>
  <si>
    <t>МУП "Палехский туристский центр" Подолинское отделение Раменского с.п. (НДС не облагается) с 01.01.2020 вместо ООО "Палехские водопроводно-канализационные сети"</t>
  </si>
  <si>
    <t>Постановление Департамента энергетики и тарифов Ивановской области от 20.12.2019 № 59-к/7</t>
  </si>
  <si>
    <t>Постановление Департамента энергетики и тарифов Ивановской области от 30.12.2019 № 62-к/1</t>
  </si>
  <si>
    <t xml:space="preserve">АО "Водоканал" (без учета НДС) с 31.12.2019 </t>
  </si>
  <si>
    <t>Постановление Департамента энергетики и тарифов Ивановской области от 27.12.2019 № 61-к/1</t>
  </si>
  <si>
    <t>Постановление Департамента энергетики и тарифов Ивановской области от 20.12.2019 № 59-к/9</t>
  </si>
  <si>
    <t>Постановление Департамента энергетики и тарифов Ивановской области от 20.12.2019 № 59-к/11</t>
  </si>
  <si>
    <t>Постановление Департамента энергетики и тарифов Ивановской области от 04.12.2019 № 53-к/6</t>
  </si>
  <si>
    <t>МП "ЖКХ" (НДС не облагается) с 29.11.2019</t>
  </si>
  <si>
    <t>ООО "Тепловик" (без учета НДС) до 28.11.2019</t>
  </si>
  <si>
    <t>Постановление Департамента энергетики и тарифов Ивановской области от 13.12.2019 № 56-к/9</t>
  </si>
  <si>
    <t>ООО "Марковское ЖКХ" (НДС не облагается) до 31.12.2018, с 01.01.2019 ООО "ЖКХ Сервис" (НДС не облагается) до 28.11.2019</t>
  </si>
  <si>
    <t>Постановление Департамента энергетики и тарифов Ивановской области от 29.11.2019 № 52-к/1.      Постановление Департамента энергетики и тарифов Ивановской области от 13.12.2019 № 56-к/9</t>
  </si>
  <si>
    <t>Постановление Департамента энергетики и тарифов Ивановской области от 29.11.2019 № 52-к/1.   Постановление Департамента энергетики и тарифов Ивановской области от 13.12.2019 № 56-к/9</t>
  </si>
  <si>
    <t>ООО "Октябрь" (НДС не облагается) до 28.11.2019</t>
  </si>
  <si>
    <t>льготный тариф на питьевую воду для населения (с. Новоселки, д. Иваньково) (НДС не облагается)</t>
  </si>
  <si>
    <t>льготный тариф на питьевую воду для населения (с. Светиково, д. Данилово) (НДС не облагается)</t>
  </si>
  <si>
    <t>льготный тариф на питьевую воду для населения (с. Никольское, д. Яксаево) (НДС не облагается)</t>
  </si>
  <si>
    <t>льготный тариф на водоотведение для населения (с. Светиково, с. Никольское, д. Данилово, д. Иваньково) (НДС не облагается)</t>
  </si>
  <si>
    <t>льготный тариф на водоотведение для населения (с. Светиково, с. Никольское, д. Данилово, д. Иваньково)  (НДС не облагается)</t>
  </si>
  <si>
    <t>льготный тариф на питьевую воду для населения ( НДС не облагается)</t>
  </si>
  <si>
    <t>с 01.01.2020 МУП "Пестяковское ЖКХ" Пестяковское г.п. и с.п.                                 ( НДС не облагается), ранее  ООО "Управляющая компания" Пестяковское г.п. и с.п.                                 ( НДС не облагается) до 31.12.2019</t>
  </si>
  <si>
    <t xml:space="preserve"> с 01.01.2020 МУП "Пестяковское ЖКХ"(потребители д.Неверова-Слобода)  (НДС не облагается), ранее ООО "Управляющая компания" (потребители с. Нижний Ландех)  ( НДС не облагается) до 31.12.2019             </t>
  </si>
  <si>
    <t xml:space="preserve"> с 01.01.2020 МУП "Пестяковское ЖКХ"(потребители д.Неверова-Слобода)  (НДС не облагается), ранее ООО "Управляющая компания" (потребители д.Неверова-Слобода) ( НДС не облагается) до 31.12.2019</t>
  </si>
  <si>
    <t xml:space="preserve">с 01.01.2020 МУП "Пестяковское ЖКХ"(потребители д. Галашево, д. Вербино, д. Филята, д. Шалаево,с. Беклемищи, с. Сезух) (НДС не облагается), ранее ООО "Управляющая компания" (НДС не облагается)(потребители д. Галашево, д. Вербино, д. Филята, д. Шалаево,с. Беклемищи, с. Сезух) до 31.12.2019 </t>
  </si>
  <si>
    <t>ОАО "Завод Темп"    (без учета НДС)</t>
  </si>
  <si>
    <t xml:space="preserve"> ООО "Водосеть"                          (НДС не облагается)</t>
  </si>
  <si>
    <t xml:space="preserve">МУП «Муниципальная управляющая компания» </t>
  </si>
  <si>
    <t>Постановление Департамента энергетики и тарифов Ивановской области от 17.12.2019 № 57-к/1</t>
  </si>
  <si>
    <t>Постановление Департамента энергетики и тарифов Ивановской области от 13.12.2019 № 56-к/2</t>
  </si>
  <si>
    <t>Пучежское городское поселение</t>
  </si>
  <si>
    <t>Затеихинское сельское поселение</t>
  </si>
  <si>
    <t>МУП "Пучежская сетевая компания"   (НДС не облагается) с 01.01.2020 (НДС не облагается),  ранее ООО "Илада" (НДС не облагается) до 31.12.2019</t>
  </si>
  <si>
    <t>МУП "Пучежская сетевая компания"   (д. Затеиха) (НДС не облагается) с 01.01.2020 (НДС не облагается),  ранее ООО "Илада" (НДС не облагается) до 31.12.2019</t>
  </si>
  <si>
    <t>ООО "Илада" (с. Зарайское) (НДС не облагается)</t>
  </si>
  <si>
    <t>Постановление Департамента энергетики и тарифов Ивановской области от 17.12.2019 № 57-к/3</t>
  </si>
  <si>
    <t>Илья -Высоковкое сельское поселение</t>
  </si>
  <si>
    <t>тариф на питьевую воду (д.  Губинская,  д. Лужинки, д. Кораблево)</t>
  </si>
  <si>
    <t>льготный тариф на питьевую воду для населения ( д. Губинская, д. Кораблево)</t>
  </si>
  <si>
    <t>тариф на водоотведение (д. Дубново, д. Кораблево)</t>
  </si>
  <si>
    <t>тариф на питьевую воду (д. Гремячево,  д. Смагино, д. Соловьево)</t>
  </si>
  <si>
    <t>льготный тариф на питьевую воду для населения (д. Гремячево,  д. Смагино, д. Соловьево)</t>
  </si>
  <si>
    <t>Мортковское сельское поселение</t>
  </si>
  <si>
    <t>Постановление Департамента энергетики и тарифов Ивановской области от 30.12.2019 № 62-к/5</t>
  </si>
  <si>
    <t>ООО "Илада" (НДС не облагается)</t>
  </si>
  <si>
    <t>тариф на питьевую воду (с. Мортки, д. Дмитриево Большое, с. Кандаурово)</t>
  </si>
  <si>
    <t>СПК ПЗ "Ленинский путь"                        (без учета НДС)</t>
  </si>
  <si>
    <t>ООО "Яковлевская льняная мануфактура"  ( без учета НДС) с 01.01.2020 ООО "Яковлевская текстильная мануфактура"</t>
  </si>
  <si>
    <t>ООО "Яковлевская льняная мануфактура" (без учета НДС) с 01.01.2020 ООО "Яковлевская текстильная мануфактура"</t>
  </si>
  <si>
    <t>Постановление Департамента энергетики и тарифов Ивановской области от 13.12.2019 № 56-к/1</t>
  </si>
  <si>
    <t>ООО "Водоканал-сервис"                (без учета НДС) с. Первомайский</t>
  </si>
  <si>
    <t xml:space="preserve">ООО "Водоканал-сервис" с. Октябрьский, с. Первомайский                (без учета НДС) </t>
  </si>
  <si>
    <t>ООО "Водоканал-сервис"                (без учета НДС) с. Октябрьский</t>
  </si>
  <si>
    <t>Постановление Департамента энергетики и тарифов Ивановской области от 20.12.2019 № 59-к/1</t>
  </si>
  <si>
    <t>ООО "Водно-канализационное хозяйство" (НДС не облагается) с 01.01.2020 по 31.12.2020 ООО "Источник" (НДС не облагается)</t>
  </si>
  <si>
    <t>МУП Кинешемского муниципального района "Сириус" (без учета НДС)</t>
  </si>
  <si>
    <t xml:space="preserve">ОБСУСО "Боготский п/и"                    (без учета НДС)       </t>
  </si>
  <si>
    <t>МУП Кинешемского муниципально района "Сириус" (без учета НДС)</t>
  </si>
  <si>
    <t>ООО "ТеплокоммунСервис"                        (без учета НДС) с 01.01.2020 МУП Кинешемского муниципального района "Сириус" (без учета НДС)</t>
  </si>
  <si>
    <t>ООО "Промэнергосеть"
( НДС не облагается)</t>
  </si>
  <si>
    <t>ООО "Контур-ВК"
(без учета НДС)</t>
  </si>
  <si>
    <t>ООО "Крайтекс-Ресурс"
(без учета НДС)</t>
  </si>
  <si>
    <t>ОАО "Строммашина"
(без учета НДС)</t>
  </si>
  <si>
    <t>МУПП "Кохмабытсервис" - гарантирующий поставщик
(без учета НДС)</t>
  </si>
  <si>
    <t>МП "Водоканал"  Лежневское г.п., с. Ухтохма
(НДС не облагается)</t>
  </si>
  <si>
    <t>МП "Водоканал"  Лежневское с.п., Шилыковское с.п.
(НДС не облагается)</t>
  </si>
  <si>
    <t>ООО "Тепловик"
(без учета НДС)</t>
  </si>
  <si>
    <t>ООО "Акватранс"
(НДС не облагается)</t>
  </si>
  <si>
    <t xml:space="preserve">ООО "Газпром трансгаз Нижний Новгород" Сабиновское с.п.
(без учета НДС)  </t>
  </si>
  <si>
    <t>МП "Водоканал"  Сабиновское с.п.
(НДС не облагается)</t>
  </si>
  <si>
    <t>МП "Водоканал"  с. Кукарино Сабиновское с.п. (с 01.01.2020)
(НДС не облагается)</t>
  </si>
  <si>
    <t>тариф на водоотведение
(до 31.12.2019)</t>
  </si>
  <si>
    <t>льготный тариф на водоотведение для населения (до 31.12.2019)</t>
  </si>
  <si>
    <t>МУП "ЖКХ Шуйского муниципального района" д. Семейкино (Семейкинское с.п.) (НДС не облагается)</t>
  </si>
  <si>
    <r>
      <t xml:space="preserve">тариф на водоотведение
</t>
    </r>
    <r>
      <rPr>
        <b/>
        <sz val="11"/>
        <rFont val="Times New Roman"/>
        <family val="1"/>
        <charset val="204"/>
      </rPr>
      <t xml:space="preserve"> с 24.08.2018</t>
    </r>
  </si>
  <si>
    <r>
      <t xml:space="preserve">тариф на питьевую воду
</t>
    </r>
    <r>
      <rPr>
        <b/>
        <sz val="11"/>
        <rFont val="Times New Roman"/>
        <family val="1"/>
        <charset val="204"/>
      </rPr>
      <t>с 01.01.2020</t>
    </r>
  </si>
  <si>
    <t xml:space="preserve">МУП "ЖКХ Шуйского муниципального района" д. Качалово (Перемиловское с.п.) (НДС не облагается) </t>
  </si>
  <si>
    <r>
      <t xml:space="preserve">тариф на питьевую воду
</t>
    </r>
    <r>
      <rPr>
        <b/>
        <sz val="11"/>
        <rFont val="Times New Roman"/>
        <family val="1"/>
        <charset val="204"/>
      </rPr>
      <t>с 24.08.2018</t>
    </r>
  </si>
  <si>
    <r>
      <t xml:space="preserve">льготный тариф на питьевую воду для населения
</t>
    </r>
    <r>
      <rPr>
        <b/>
        <sz val="11"/>
        <rFont val="Times New Roman"/>
        <family val="1"/>
        <charset val="204"/>
      </rPr>
      <t>с 24.08.2018</t>
    </r>
  </si>
  <si>
    <r>
      <t xml:space="preserve">тариф на питьевую воду
</t>
    </r>
    <r>
      <rPr>
        <b/>
        <sz val="11"/>
        <rFont val="Times New Roman"/>
        <family val="1"/>
        <charset val="204"/>
      </rPr>
      <t>с 01.01.2019</t>
    </r>
  </si>
  <si>
    <r>
      <t xml:space="preserve">льготный тариф на питьевую воду для населения
</t>
    </r>
    <r>
      <rPr>
        <b/>
        <sz val="11"/>
        <rFont val="Times New Roman"/>
        <family val="1"/>
        <charset val="204"/>
      </rPr>
      <t>с 01.01.2019</t>
    </r>
  </si>
  <si>
    <r>
      <t xml:space="preserve">льготный тариф на водоотведение
</t>
    </r>
    <r>
      <rPr>
        <b/>
        <sz val="11"/>
        <rFont val="Times New Roman"/>
        <family val="1"/>
        <charset val="204"/>
      </rPr>
      <t xml:space="preserve"> с 24.08.2019</t>
    </r>
    <r>
      <rPr>
        <sz val="11"/>
        <color theme="1"/>
        <rFont val="Calibri"/>
        <family val="2"/>
        <charset val="204"/>
        <scheme val="minor"/>
      </rPr>
      <t/>
    </r>
  </si>
  <si>
    <r>
      <t xml:space="preserve">льготный тариф на питьевую воду </t>
    </r>
    <r>
      <rPr>
        <b/>
        <sz val="11"/>
        <rFont val="Times New Roman"/>
        <family val="1"/>
        <charset val="204"/>
      </rPr>
      <t>с 01.01.2021</t>
    </r>
    <r>
      <rPr>
        <sz val="11"/>
        <color theme="1"/>
        <rFont val="Calibri"/>
        <family val="2"/>
        <charset val="204"/>
        <scheme val="minor"/>
      </rPr>
      <t/>
    </r>
  </si>
  <si>
    <t>ООО "ВОДОКАНАЛИЗАЦИОННОЕ ХОЗЯЙСТВО" Семейкинское с.п. (д. Семейкино, с.Китово)</t>
  </si>
  <si>
    <t>Постановление Департамента энергетики и тарифов Ивановской области от 04.12.2019 № 53-к/9</t>
  </si>
  <si>
    <t>Постановление Департамента энергетики и тарифов Ивановской области от 04.12.2019 № 53-к/11</t>
  </si>
  <si>
    <t>Постановление Департамента энергетики и тарифов Ивановской области от 13.12.2019 № 56-к/6</t>
  </si>
  <si>
    <t>Постановление Департамента энергетики и тарифов Ивановской области от 30.12.2019 № 62-к/3</t>
  </si>
  <si>
    <t>Постановление Департамента энергетики и тарифов Ивановской области от 20.12.2019 № 59-к/3</t>
  </si>
  <si>
    <t>Постановление Департамента энергетики и тарифов Ивановской области от 20.12.2019 № 59-к/19</t>
  </si>
  <si>
    <t>Постановление Департамента энергетики и тарифов Ивановской области от 19.11.2019 № 49-к/1</t>
  </si>
  <si>
    <t>АО "ПСК"</t>
  </si>
  <si>
    <t>Постановление Департамента энергетики и тарифов Ивановской области от 22.11.2019 № 50-к/1</t>
  </si>
  <si>
    <t>МУП "Зеленый город" (НДС не облагается)</t>
  </si>
  <si>
    <t>Постановление Департамента энергетики и тарифов Ивановской области от 04.12.2019 № 53-к/1</t>
  </si>
  <si>
    <t xml:space="preserve"> Балахонковское с.п. Ивановский м.р.  МУП «Комунальщик» (НДС не облагается)</t>
  </si>
  <si>
    <t xml:space="preserve">Постановление Департамента энергетики и тарифов Ивановской области от 30.12.2018 № 62-к/7, </t>
  </si>
  <si>
    <t>Беляницкое с.п. Ивановский м.р. МУП «Комунальщик» (НДС не облагается)</t>
  </si>
  <si>
    <t>Коляновское с.п. Ивановский м.р. МУП «Комунальщик» (НДС не облагается)</t>
  </si>
  <si>
    <t>Куликовское с.п. Ивановский м.р.   МУП «Комунальщик»  (НДС не облагается)</t>
  </si>
  <si>
    <t>Новоталицкое с.п. Ивановский м.р.  МУП «Комунальщик» (НДС не облагается)</t>
  </si>
  <si>
    <t>Подвязновское с.п. Ивановский м.р. МУП «Комунальщик» (НДС не облагается)</t>
  </si>
  <si>
    <t>Тимошихское с.п. Ивановский м.р.  МУП «Комунальщик» (НДС не облагается)</t>
  </si>
  <si>
    <t xml:space="preserve"> Чернореченское с.п. Ивановский м.р. МУП «Комунальщик» (НДС не облагается)</t>
  </si>
  <si>
    <t>Постановление Департамента энергетики и тарифов Ивановской области от 20.12.2019 № 59-к/13</t>
  </si>
  <si>
    <t xml:space="preserve">ООО «Михалевское ЖКХ» Новоталицкое с.п. Ивановский м.р.   НДС не облагается </t>
  </si>
  <si>
    <t>ООО «Коммунальщик Ресурс" Богородское с.п. Ивановский м.р. (без учета НДС)</t>
  </si>
  <si>
    <t>Постановление Департамента энергетики и тарифов Ивановской области от 17.12.2019 № 56-к/11</t>
  </si>
  <si>
    <t xml:space="preserve">Постановление Департамента энергетики и тарифов Ивановской области от 30.11.2018 № 234-к/7 </t>
  </si>
  <si>
    <t xml:space="preserve">Постановление Департамента энергетики и тарифов Ивановской области от 06.12.2019 № 54-к/1 </t>
  </si>
  <si>
    <t>Постановление Департамента энергетики и тарифов Ивановской области от 29.11.2019 № 52-к/3</t>
  </si>
  <si>
    <t xml:space="preserve"> тариф на питьевую воду (д.Сорокино)</t>
  </si>
  <si>
    <t>тариф на питьевую воду (с.Рябово)</t>
  </si>
  <si>
    <t>льготный тариф для населения тариф на питьевую воду(с. Рябово)</t>
  </si>
  <si>
    <t>тариф на питьевую воду для населения(с. Худынское, д. Котово)</t>
  </si>
  <si>
    <t>Постановление Департамента энергетики и тарифов Ивановской области от 17.12.2019 № 57-к/5</t>
  </si>
  <si>
    <t xml:space="preserve">         с 09.04.18 МУП "Комсервис"(НДС не облагается) / ул. Северная/</t>
  </si>
  <si>
    <t xml:space="preserve">             с 16.03.2018 МУП "Комсервис"Старовичугское г.п.  (НДС не облагается) / ул Северная/</t>
  </si>
  <si>
    <t xml:space="preserve"> с 26.09.2018 МУП "Коммунальные системы" (НДС не облагается) / Октябрьское с.п. д. Гаврилково, д. Старостино/</t>
  </si>
  <si>
    <t>МУП "Сервис Плюс" / Каменское г.п./ (НДС не облагается) с 01.01.2020 вместо МУП "Коммунальные системы"</t>
  </si>
  <si>
    <t>МУП "Коммунальные системы" Каменское г.п., Сунженское с.п.  (НДС не облагается) / Водоотведение до 31.12.2019</t>
  </si>
  <si>
    <t>МУП "Сервис Плюс" / Новописцовское г.п./ (НДС не облагается) с 01.01.2020 вместо МУП "Коммунальные системы"</t>
  </si>
  <si>
    <t>МУП "Коммунальные системы" Новописцовское г.п.  (НДС не облагается) / Водоотведение до 31.12.2019</t>
  </si>
  <si>
    <t>ООО «Палехская мануфактура» Палехское г.п. (НДС не облагается)</t>
  </si>
  <si>
    <t>ООО «Майдаковский завод» Майдаковское с.п. (без учета НДС)</t>
  </si>
  <si>
    <t>МУП ЖКХ Фурмановского муниципального района (НДС не облагается)</t>
  </si>
  <si>
    <t>льготный тариф на питьевую воду</t>
  </si>
  <si>
    <t>льготный тариф на водоотведение</t>
  </si>
  <si>
    <t xml:space="preserve">тариф на водоотведение </t>
  </si>
  <si>
    <t>тариф на питьевую воду (д. Пеньки)</t>
  </si>
  <si>
    <t>льготный тариф на питьевую воду для населения (д. Пеньки)</t>
  </si>
  <si>
    <t>Постановление Департамента энергетики и тарифов Ивановской области от 22.11.2019 № 50-к/3</t>
  </si>
  <si>
    <t>тариф на водоотведение c 01.01.2020</t>
  </si>
  <si>
    <t>ООО "Тепло-электро сети"  (Верхнеландеховское городское поселение) (НДС не облагается) до 31.12.2019</t>
  </si>
  <si>
    <t>ОАО "Савинский водоканал" Савинское сельское поселение (с. Антилохово, с. Панфилово),                   ( НДС не облагается) C 27.07.2017 по 31.12.2018</t>
  </si>
  <si>
    <t>с 01.12.2018 ООО Водоканал (НДС не облагается) с 01.01.2020 МУТПП "Альтернатива-2" (НДС не облагается)</t>
  </si>
  <si>
    <t>Постановление Департамента энергетики и тарифов Ивановской области от 04.12.2019 № 53-к/3</t>
  </si>
  <si>
    <t>МУП "ЖКХ (Аньково) Ильинского муниципального района", Аньковское сельское поселение (НДС не облагается) до 31.12.2019</t>
  </si>
  <si>
    <t>МУП "ЖКХ (Ивашево) Ильинского муниципального района", Ивашевское сельское поселение (НДС не облагается) до 31.12.2019</t>
  </si>
  <si>
    <t>льготный тариф на питьевую воду для населения (с НДС)</t>
  </si>
  <si>
    <t>льготный тариф на водоотведение для населения (с НДС)</t>
  </si>
  <si>
    <t xml:space="preserve">МУП "Коммунальные системы" д. Чертовищи Сунженское с.п.  (НДС не облагается)  </t>
  </si>
  <si>
    <t xml:space="preserve">c 01.01.2020 МУП "Подозерское ЖКХ" (НДС не облагается), ранее ООО "Коммунальщик" (НДС не облагается) до 31.12.2019 </t>
  </si>
  <si>
    <t>Постановление Департамента энергетики и тарифов Ивановской области от 24.01.2020 № 2-к/3</t>
  </si>
  <si>
    <t>ООО "Прогресс" (НДС не облагается)</t>
  </si>
  <si>
    <t xml:space="preserve">ООО «АНТУРИУМ»                       (без учета НДС)                                    </t>
  </si>
  <si>
    <t>ТНВ "ООО"Агромаркет и компания" (НДС не облагается)</t>
  </si>
  <si>
    <t>Постановление Департамента энергетики и тарифов Ивановской области от 04.12.2019 № 53-к/7</t>
  </si>
  <si>
    <t>Постановление Департамента энергетики и тарифов Ивановской области от 22.11.2019 № 50-к/2</t>
  </si>
  <si>
    <t>тариф  на водоотведение для населения</t>
  </si>
  <si>
    <t>Постановление Департамента энергетики и тарифов Ивановской области от 13.01.2020 г. № 1-к/1</t>
  </si>
  <si>
    <t>Постановление Департамента энергетики и тарифов Ивановской области от 20.12.2019 г. № 59-к/22</t>
  </si>
  <si>
    <t>Постановление Департамента энергетики и тарифов Ивановской области от 30.11.2018 г. № 234-к/6</t>
  </si>
  <si>
    <t>МУП "Заволжский коммунальщик" (без учета НДС) Заволжское городское поселение и д. Бредихино Междуреченского сельского поселения</t>
  </si>
  <si>
    <t>МУП "ВОЛГА" Заволжское городское поселение и д. Бредихино Междуреченского сельского поселения (с 13.01.2020) (НДС не облагается)</t>
  </si>
  <si>
    <t>тариф на питьевую воду (НДС не облагается)</t>
  </si>
  <si>
    <t>МУП "Заволжский коммунальщик" (без учета НДС)  с Заволжское городское поселение и д. Бредихино Междуреченского сельского поселения</t>
  </si>
  <si>
    <t>МУП "Заволжский коммунальщик" с 16.03.2018 (без учета НДС) Междуреченское, Волжское, Дмитриевское, Сосневское сельские поселения</t>
  </si>
  <si>
    <t>МУП "Заволжский коммунальщик" (без учета НДС) с. Воздвижение Волжского сельского поселения</t>
  </si>
  <si>
    <t>МУП "Заволжский коммунальщик" (без учета НДС) с. Есиплево Волжского сельского поселения</t>
  </si>
  <si>
    <t>МУП "РСО" Междуреченское, Волжское, Дмитриевское, Сосневское сельские поселения (с 01.01.2020) (НДС не облагается)</t>
  </si>
  <si>
    <t>Постановление Департамента энергетики и тарифов Ивановской области от 24.05.2019 г. № 17-к/1</t>
  </si>
  <si>
    <t>Постановление Департамента энергетики и тарифов Ивановской области от 26.12.2018 г. № 242-к/1</t>
  </si>
  <si>
    <t>тариф на водоотведение для населения (НДС не облагается)</t>
  </si>
  <si>
    <t>Постановление Департамента энергетики и тарифов Ивановской области от 30.12.2019 г. № 62-к/10</t>
  </si>
  <si>
    <t>Постановление Департамента энергетики и тарифов Ивановской области от  18.12.2019 № 58-к/3</t>
  </si>
  <si>
    <t>МУП ЖКХ Тейковского муниципального района (НДС не облагается)</t>
  </si>
  <si>
    <t>Постановление Департамента энергетики и тарифов Ивановской области от  01.03.2019 № 8-к/1; Постановление Департамента энергетики и тарифов Ивановской области от  18.12.2019 № 58-к/3</t>
  </si>
  <si>
    <t>льготный тариф на питьевую воду для населения (с. Новое Леушино) (НДС не облагается)</t>
  </si>
  <si>
    <t>льготный тариф на питьевую воду для населения с. Светлый (НДС не облагается)</t>
  </si>
  <si>
    <t>льготный тариф на водоотведение для населения (с. Новое Леушино) (НДС не облагается)</t>
  </si>
  <si>
    <t>льготный тариф на водоотведение для населения с. Светлый (НДС не облагается)</t>
  </si>
  <si>
    <t>ООО «Камышинлегпром»                  (без учета НДС)                                                с 01.01.2017 по 19.05.2017</t>
  </si>
  <si>
    <t>Администрация Верхнеландеховского городского поселения                              (НДС не облагается)</t>
  </si>
  <si>
    <t xml:space="preserve"> с 01.01.2019 ООО "ЖКХ Сервис" (НДС не облагается) до 28.11.2019</t>
  </si>
  <si>
    <t>Воскресенское с.п.  с 01.12.2018 ООО Водоканал (НДС не облагается) с 01.01.2020 МУТПП "Альтернатива-2" (НДС не облагается)</t>
  </si>
  <si>
    <t xml:space="preserve"> Горячевское с.п. д. Панино с 01.12.2018 ООО Водоканал (НДС не облагается) с 01.01.2020 МУТПП "Альтернатива-2" (НДС не облагается)</t>
  </si>
  <si>
    <t>Постановление Департамента энергетики и тарифов Ивановской области от 07.02.2020 № 4-к/1</t>
  </si>
  <si>
    <t>МУП "Наволоки" (НДС не облагается)</t>
  </si>
  <si>
    <t>c  07.02.2020 МУП "Юрьевецкое ЖКХ" (НДС не облагается), ОАО "Домоуправление" (НДС не облагается) до 31.12.2019</t>
  </si>
  <si>
    <t>Постановление Департамента энергетики и тарифов Ивановской области от 07.02.2020 № 4-к/2</t>
  </si>
  <si>
    <t>Постановление Департамента энергетики и тарифов Ивановской области от 07.02.2020 № 4-к/3</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</si>
</sst>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164" formatCode="0.0"/>
    <numFmt numFmtId="165" formatCode="#,##0.0"/>
    <numFmt numFmtId="166" formatCode="#,##0.000"/>
    <numFmt numFmtId="167" formatCode="&quot;р.&quot;#,##0.00_);\(&quot;р.&quot;#,##0.00\)"/>
    <numFmt numFmtId="168" formatCode="_(* #,##0_);_(* \(#,##0\);_(* &quot;-&quot;_);_(@_)"/>
    <numFmt numFmtId="169" formatCode="_(&quot;р.&quot;* #,##0.00_);_(&quot;р.&quot;* \(#,##0.00\);_(&quot;р.&quot;* &quot;-&quot;??_);_(@_)"/>
    <numFmt numFmtId="170" formatCode="_(* #,##0.00_);_(* \(#,##0.00\);_(* &quot;-&quot;??_);_(@_)"/>
    <numFmt numFmtId="171" formatCode="_-* #,##0_-;\-* #,##0_-;_-* &quot;-&quot;_-;_-@_-"/>
    <numFmt numFmtId="172" formatCode="_-* #,##0.00_-;\-* #,##0.00_-;_-* &quot;-&quot;??_-;_-@_-"/>
    <numFmt numFmtId="173" formatCode="&quot;$&quot;#,##0_);[Red]\(&quot;$&quot;#,##0\)"/>
    <numFmt numFmtId="174" formatCode="General_)"/>
    <numFmt numFmtId="175" formatCode="_-* #,##0.00[$€-1]_-;\-* #,##0.00[$€-1]_-;_-* &quot;-&quot;??[$€-1]_-"/>
    <numFmt numFmtId="176" formatCode="#\."/>
    <numFmt numFmtId="177" formatCode="#.##0\.00"/>
    <numFmt numFmtId="178" formatCode="#\.00"/>
    <numFmt numFmtId="179" formatCode="\$#\.00"/>
    <numFmt numFmtId="180" formatCode="%#\.00"/>
    <numFmt numFmtId="181" formatCode="0.0%"/>
    <numFmt numFmtId="182" formatCode="0.0%_);\(0.0%\)"/>
    <numFmt numFmtId="183" formatCode="#,##0_);[Red]\(#,##0\)"/>
    <numFmt numFmtId="184" formatCode="_-* #,##0&quot;đ.&quot;_-;\-* #,##0&quot;đ.&quot;_-;_-* &quot;-&quot;&quot;đ.&quot;_-;_-@_-"/>
    <numFmt numFmtId="185" formatCode="_-* #,##0.00&quot;đ.&quot;_-;\-* #,##0.00&quot;đ.&quot;_-;_-* &quot;-&quot;??&quot;đ.&quot;_-;_-@_-"/>
    <numFmt numFmtId="186" formatCode="\$#,##0\ ;\(\$#,##0\)"/>
    <numFmt numFmtId="187" formatCode="#,##0_);[Blue]\(#,##0\)"/>
    <numFmt numFmtId="188" formatCode="_-* #,##0_đ_._-;\-* #,##0_đ_._-;_-* &quot;-&quot;_đ_._-;_-@_-"/>
    <numFmt numFmtId="189" formatCode="_-* #,##0.00_đ_._-;\-* #,##0.00_đ_._-;_-* &quot;-&quot;??_đ_._-;_-@_-"/>
    <numFmt numFmtId="190" formatCode="_-* #,##0\ _р_._-;\-* #,##0\ _р_._-;_-* &quot;-&quot;\ _р_._-;_-@_-"/>
    <numFmt numFmtId="191" formatCode="_-* #,##0.00\ _р_._-;\-* #,##0.00\ _р_._-;_-* &quot;-&quot;??\ _р_._-;_-@_-"/>
    <numFmt numFmtId="192" formatCode="#,##0;\(#,##0\)"/>
    <numFmt numFmtId="193" formatCode="_-* #,##0.00\ _$_-;\-* #,##0.00\ _$_-;_-* &quot;-&quot;??\ _$_-;_-@_-"/>
    <numFmt numFmtId="194" formatCode="#,##0.000[$р.-419];\-#,##0.000[$р.-419]"/>
    <numFmt numFmtId="195" formatCode="_-* #,##0.0\ _$_-;\-* #,##0.0\ _$_-;_-* &quot;-&quot;??\ _$_-;_-@_-"/>
    <numFmt numFmtId="196" formatCode="#,##0.0_);\(#,##0.0\)"/>
    <numFmt numFmtId="197" formatCode="#,##0_ ;[Red]\-#,##0\ "/>
    <numFmt numFmtId="198" formatCode="#,##0__\ \ \ \ "/>
    <numFmt numFmtId="199" formatCode="_-&quot;£&quot;* #,##0_-;\-&quot;£&quot;* #,##0_-;_-&quot;£&quot;* &quot;-&quot;_-;_-@_-"/>
    <numFmt numFmtId="200" formatCode="_-&quot;£&quot;* #,##0.00_-;\-&quot;£&quot;* #,##0.00_-;_-&quot;£&quot;* &quot;-&quot;??_-;_-@_-"/>
    <numFmt numFmtId="201" formatCode="#,##0.00&quot;т.р.&quot;;\-#,##0.00&quot;т.р.&quot;"/>
    <numFmt numFmtId="202" formatCode="#,##0.0;[Red]#,##0.0"/>
    <numFmt numFmtId="203" formatCode="\(#,##0.0\)"/>
    <numFmt numFmtId="204" formatCode="#,##0\ &quot;?.&quot;;\-#,##0\ &quot;?.&quot;"/>
    <numFmt numFmtId="205" formatCode="#,##0______;;&quot;------------      &quot;"/>
    <numFmt numFmtId="206" formatCode="#,##0.000_ ;\-#,##0.000\ "/>
    <numFmt numFmtId="207" formatCode="#,##0.00_ ;[Red]\-#,##0.00\ "/>
    <numFmt numFmtId="208" formatCode="0.000"/>
    <numFmt numFmtId="209" formatCode="_-* #,##0\ _$_-;\-* #,##0\ _$_-;_-* &quot;-&quot;\ _$_-;_-@_-"/>
    <numFmt numFmtId="210" formatCode="#,##0.00_ ;\-#,##0.00\ "/>
    <numFmt numFmtId="211" formatCode="0.00;[Red]0.00"/>
  </numFmts>
  <fonts count="130">
    <font>
      <sz val="11"/>
      <color theme="1"/>
      <name val="Calibri"/>
      <family val="2"/>
      <charset val="204"/>
      <scheme val="minor"/>
    </font>
    <font>
      <sz val="11"/>
      <color theme="1"/>
      <name val="Calibri"/>
      <family val="2"/>
      <charset val="204"/>
      <scheme val="minor"/>
    </font>
    <font>
      <sz val="9"/>
      <name val="Tahoma"/>
      <family val="2"/>
      <charset val="204"/>
    </font>
    <font>
      <sz val="11"/>
      <color indexed="8"/>
      <name val="Calibri"/>
      <family val="2"/>
      <charset val="204"/>
    </font>
    <font>
      <b/>
      <sz val="10"/>
      <name val="Arial Cyr"/>
      <charset val="204"/>
    </font>
    <font>
      <sz val="10"/>
      <name val="Arial Cyr"/>
      <charset val="204"/>
    </font>
    <font>
      <sz val="10"/>
      <name val="Arial Cyr"/>
      <family val="2"/>
      <charset val="204"/>
    </font>
    <font>
      <sz val="10"/>
      <name val="Helv"/>
    </font>
    <font>
      <sz val="10"/>
      <name val="MS Sans Serif"/>
      <family val="2"/>
      <charset val="204"/>
    </font>
    <font>
      <sz val="8"/>
      <name val="Helv"/>
      <charset val="204"/>
    </font>
    <font>
      <sz val="8"/>
      <name val="Helv"/>
    </font>
    <font>
      <b/>
      <sz val="14"/>
      <name val="Franklin Gothic Medium"/>
      <family val="2"/>
      <charset val="204"/>
    </font>
    <font>
      <b/>
      <sz val="10"/>
      <color indexed="12"/>
      <name val="Arial Cyr"/>
      <family val="2"/>
      <charset val="204"/>
    </font>
    <font>
      <sz val="12"/>
      <name val="Arial"/>
      <family val="2"/>
      <charset val="204"/>
    </font>
    <font>
      <b/>
      <sz val="12"/>
      <name val="Arial"/>
      <family val="2"/>
      <charset val="204"/>
    </font>
    <font>
      <b/>
      <sz val="14"/>
      <name val="Arial"/>
      <family val="2"/>
      <charset val="204"/>
    </font>
    <font>
      <b/>
      <sz val="9"/>
      <name val="Tahoma"/>
      <family val="2"/>
      <charset val="204"/>
    </font>
    <font>
      <sz val="10"/>
      <name val="Arial"/>
      <family val="2"/>
      <charset val="204"/>
    </font>
    <font>
      <sz val="11"/>
      <name val="Times New Roman CYR"/>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sz val="1"/>
      <color indexed="8"/>
      <name val="Courier"/>
      <family val="1"/>
      <charset val="204"/>
    </font>
    <font>
      <b/>
      <sz val="1"/>
      <color indexed="8"/>
      <name val="Courier"/>
      <family val="1"/>
      <charset val="204"/>
    </font>
    <font>
      <sz val="8"/>
      <name val="Arial Cyr"/>
      <charset val="204"/>
    </font>
    <font>
      <sz val="18"/>
      <name val="Arial"/>
      <family val="2"/>
      <charset val="204"/>
    </font>
    <font>
      <sz val="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b/>
      <sz val="18"/>
      <name val="Arial"/>
      <family val="2"/>
      <charset val="204"/>
    </font>
    <font>
      <b/>
      <u/>
      <sz val="9"/>
      <color indexed="12"/>
      <name val="Tahoma"/>
      <family val="2"/>
      <charset val="204"/>
    </font>
    <font>
      <u/>
      <sz val="10"/>
      <color indexed="12"/>
      <name val="Arial"/>
      <family val="2"/>
      <charset val="204"/>
    </font>
    <font>
      <sz val="8"/>
      <color indexed="12"/>
      <name val="Arial"/>
      <family val="2"/>
      <charset val="204"/>
    </font>
    <font>
      <u/>
      <sz val="10"/>
      <color indexed="12"/>
      <name val="Courier"/>
      <family val="3"/>
    </font>
    <font>
      <sz val="10"/>
      <color indexed="24"/>
      <name val="Arial"/>
      <family val="2"/>
      <charset val="204"/>
    </font>
    <font>
      <u/>
      <sz val="8"/>
      <color indexed="12"/>
      <name val="Arial Cyr"/>
      <charset val="204"/>
    </font>
    <font>
      <b/>
      <sz val="10"/>
      <color indexed="18"/>
      <name val="Arial Cyr"/>
      <charset val="204"/>
    </font>
    <font>
      <b/>
      <sz val="8"/>
      <name val="Arial Cyr"/>
      <charset val="204"/>
    </font>
    <font>
      <sz val="10"/>
      <name val="Courier"/>
      <family val="3"/>
    </font>
    <font>
      <u/>
      <sz val="10"/>
      <color indexed="36"/>
      <name val="Courier"/>
      <family val="3"/>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b/>
      <sz val="8"/>
      <color indexed="9"/>
      <name val="Arial Cyr"/>
      <charset val="204"/>
    </font>
    <font>
      <b/>
      <sz val="14"/>
      <name val="Arial Cyr"/>
      <family val="2"/>
      <charset val="204"/>
    </font>
    <font>
      <sz val="10"/>
      <color indexed="64"/>
      <name val="Arial"/>
      <family val="2"/>
      <charset val="204"/>
    </font>
    <font>
      <u/>
      <sz val="10"/>
      <color indexed="12"/>
      <name val="Arial Cyr"/>
      <charset val="204"/>
    </font>
    <font>
      <sz val="11"/>
      <name val="?l?r ?o?S?V?b?N"/>
      <family val="3"/>
    </font>
    <font>
      <sz val="10"/>
      <name val="’†?S?V?b?N‘М"/>
      <family val="3"/>
      <charset val="128"/>
    </font>
    <font>
      <sz val="10"/>
      <name val="Arial Cyr"/>
    </font>
    <font>
      <sz val="9"/>
      <color indexed="56"/>
      <name val="Frutiger 45 Light"/>
      <family val="2"/>
    </font>
    <font>
      <sz val="10"/>
      <name val="Times New Roman"/>
      <family val="1"/>
    </font>
    <font>
      <sz val="10"/>
      <color indexed="57"/>
      <name val="Wingdings"/>
      <charset val="2"/>
    </font>
    <font>
      <sz val="8"/>
      <name val="Palatino"/>
      <family val="1"/>
    </font>
    <font>
      <sz val="12"/>
      <name val="Tms Rmn"/>
      <charset val="204"/>
    </font>
    <font>
      <sz val="10"/>
      <name val="Courier"/>
      <family val="1"/>
      <charset val="204"/>
    </font>
    <font>
      <u/>
      <sz val="10"/>
      <color indexed="36"/>
      <name val="Arial Cyr"/>
      <charset val="204"/>
    </font>
    <font>
      <sz val="7"/>
      <name val="Palatino"/>
      <family val="1"/>
    </font>
    <font>
      <sz val="10"/>
      <name val="Arial"/>
      <family val="2"/>
    </font>
    <font>
      <sz val="9"/>
      <name val="Futura UBS Bk"/>
      <family val="2"/>
    </font>
    <font>
      <sz val="6"/>
      <color indexed="16"/>
      <name val="Palatino"/>
      <family val="1"/>
    </font>
    <font>
      <sz val="8"/>
      <color indexed="13"/>
      <name val="Arial"/>
      <family val="2"/>
    </font>
    <font>
      <b/>
      <i/>
      <sz val="11"/>
      <color indexed="12"/>
      <name val="Arial Cyr"/>
      <family val="2"/>
      <charset val="204"/>
    </font>
    <font>
      <sz val="8"/>
      <color indexed="12"/>
      <name val="Palatino"/>
      <family val="1"/>
    </font>
    <font>
      <sz val="12"/>
      <name val="Gill Sans"/>
    </font>
    <font>
      <i/>
      <sz val="10"/>
      <name val="PragmaticaC"/>
      <charset val="204"/>
    </font>
    <font>
      <sz val="14"/>
      <name val="NewtonC"/>
      <charset val="204"/>
    </font>
    <font>
      <sz val="10"/>
      <name val="Palatino"/>
      <family val="1"/>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sz val="9.5"/>
      <color indexed="23"/>
      <name val="Helvetica-Black"/>
    </font>
    <font>
      <sz val="8"/>
      <name val="Arial Cyr"/>
      <family val="2"/>
      <charset val="204"/>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name val="Helvetica-Black"/>
    </font>
    <font>
      <sz val="11"/>
      <color indexed="8"/>
      <name val="Helvetica-Black"/>
    </font>
    <font>
      <b/>
      <sz val="8"/>
      <name val="Palatino"/>
      <family val="1"/>
    </font>
    <font>
      <u/>
      <sz val="8"/>
      <color indexed="8"/>
      <name val="Arial"/>
      <family val="2"/>
    </font>
    <font>
      <b/>
      <i/>
      <sz val="8"/>
      <name val="Helv"/>
    </font>
    <font>
      <b/>
      <sz val="8"/>
      <name val="Arial Cyr"/>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sz val="10"/>
      <color indexed="9"/>
      <name val="Arial Cyr"/>
      <family val="2"/>
      <charset val="204"/>
    </font>
    <font>
      <sz val="12"/>
      <name val="Arial Cyr"/>
      <family val="2"/>
      <charset val="204"/>
    </font>
    <font>
      <b/>
      <i/>
      <sz val="10"/>
      <color indexed="10"/>
      <name val="Arial Cyr"/>
      <family val="2"/>
      <charset val="204"/>
    </font>
    <font>
      <b/>
      <sz val="11"/>
      <name val="Arial Cyr"/>
      <family val="2"/>
      <charset val="204"/>
    </font>
    <font>
      <b/>
      <i/>
      <sz val="14"/>
      <color indexed="57"/>
      <name val="Arial Cyr"/>
      <family val="2"/>
      <charset val="204"/>
    </font>
    <font>
      <sz val="10"/>
      <color indexed="8"/>
      <name val="Times New Roman Cyr"/>
      <family val="1"/>
      <charset val="204"/>
    </font>
    <font>
      <sz val="14"/>
      <name val="Arial Cyr"/>
      <family val="2"/>
      <charset val="204"/>
    </font>
    <font>
      <u/>
      <sz val="10"/>
      <color indexed="12"/>
      <name val="Times New Roman Cyr"/>
      <charset val="204"/>
    </font>
    <font>
      <sz val="8"/>
      <name val="Arial"/>
      <family val="2"/>
    </font>
    <font>
      <sz val="11"/>
      <color theme="1"/>
      <name val="Calibri"/>
      <family val="2"/>
      <scheme val="minor"/>
    </font>
    <font>
      <b/>
      <u/>
      <sz val="9"/>
      <color rgb="FF0000FF"/>
      <name val="Tahoma"/>
      <family val="2"/>
      <charset val="204"/>
    </font>
    <font>
      <sz val="11"/>
      <color rgb="FFFF0000"/>
      <name val="Times New Roman"/>
      <family val="1"/>
      <charset val="204"/>
    </font>
    <font>
      <sz val="11"/>
      <name val="Times New Roman"/>
      <family val="1"/>
      <charset val="204"/>
    </font>
    <font>
      <b/>
      <sz val="11"/>
      <name val="Times New Roman"/>
      <family val="1"/>
      <charset val="204"/>
    </font>
    <font>
      <b/>
      <sz val="16"/>
      <name val="Times New Roman"/>
      <family val="1"/>
      <charset val="204"/>
    </font>
    <font>
      <sz val="14"/>
      <name val="Times New Roman"/>
      <family val="1"/>
      <charset val="204"/>
    </font>
    <font>
      <sz val="11"/>
      <color theme="1"/>
      <name val="Times New Roman"/>
      <family val="1"/>
      <charset val="204"/>
    </font>
  </fonts>
  <fills count="58">
    <fill>
      <patternFill patternType="none"/>
    </fill>
    <fill>
      <patternFill patternType="gray125"/>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
      <patternFill patternType="lightUp">
        <fgColor theme="0" tint="-0.24994659260841701"/>
        <bgColor indexed="65"/>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s>
  <cellStyleXfs count="2444">
    <xf numFmtId="0" fontId="0" fillId="0" borderId="0"/>
    <xf numFmtId="0" fontId="1" fillId="0" borderId="0"/>
    <xf numFmtId="0" fontId="1" fillId="0" borderId="0"/>
    <xf numFmtId="49" fontId="2" fillId="0" borderId="0" applyBorder="0">
      <alignment vertical="top"/>
    </xf>
    <xf numFmtId="0" fontId="7" fillId="0" borderId="0"/>
    <xf numFmtId="0" fontId="17" fillId="0" borderId="0"/>
    <xf numFmtId="181" fontId="40" fillId="0" borderId="0">
      <alignment vertical="top"/>
    </xf>
    <xf numFmtId="181" fontId="49" fillId="0" borderId="0">
      <alignment vertical="top"/>
    </xf>
    <xf numFmtId="182" fontId="49" fillId="3" borderId="0">
      <alignment vertical="top"/>
    </xf>
    <xf numFmtId="181" fontId="49" fillId="4" borderId="0">
      <alignment vertical="top"/>
    </xf>
    <xf numFmtId="40" fontId="68" fillId="0" borderId="0" applyFont="0" applyFill="0" applyBorder="0" applyAlignment="0" applyProtection="0"/>
    <xf numFmtId="0" fontId="69" fillId="0" borderId="0"/>
    <xf numFmtId="0" fontId="35" fillId="0" borderId="0"/>
    <xf numFmtId="183" fontId="40" fillId="0" borderId="0">
      <alignment vertical="top"/>
    </xf>
    <xf numFmtId="183" fontId="40" fillId="0" borderId="0">
      <alignment vertical="top"/>
    </xf>
    <xf numFmtId="38" fontId="40" fillId="0" borderId="0">
      <alignment vertical="top"/>
    </xf>
    <xf numFmtId="38" fontId="40" fillId="0" borderId="0">
      <alignment vertical="top"/>
    </xf>
    <xf numFmtId="183"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183" fontId="40" fillId="0" borderId="0">
      <alignment vertical="top"/>
    </xf>
    <xf numFmtId="183" fontId="40" fillId="0" borderId="0">
      <alignment vertical="top"/>
    </xf>
    <xf numFmtId="38" fontId="40" fillId="0" borderId="0">
      <alignment vertical="top"/>
    </xf>
    <xf numFmtId="38" fontId="40" fillId="0" borderId="0">
      <alignment vertical="top"/>
    </xf>
    <xf numFmtId="183"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192" fontId="17" fillId="5" borderId="2">
      <alignment wrapText="1"/>
      <protection locked="0"/>
    </xf>
    <xf numFmtId="192" fontId="17" fillId="5" borderId="2">
      <alignment wrapText="1"/>
      <protection locked="0"/>
    </xf>
    <xf numFmtId="192" fontId="17" fillId="5" borderId="2">
      <alignment wrapText="1"/>
      <protection locked="0"/>
    </xf>
    <xf numFmtId="0" fontId="7" fillId="0" borderId="0"/>
    <xf numFmtId="0" fontId="35" fillId="0" borderId="0"/>
    <xf numFmtId="175" fontId="35" fillId="0" borderId="0"/>
    <xf numFmtId="0" fontId="35" fillId="0" borderId="0"/>
    <xf numFmtId="175" fontId="35" fillId="0" borderId="0"/>
    <xf numFmtId="0" fontId="35" fillId="0" borderId="0"/>
    <xf numFmtId="175" fontId="35" fillId="0" borderId="0"/>
    <xf numFmtId="0" fontId="35" fillId="0" borderId="0"/>
    <xf numFmtId="175" fontId="35" fillId="0" borderId="0"/>
    <xf numFmtId="0" fontId="70" fillId="0" borderId="0"/>
    <xf numFmtId="0" fontId="7" fillId="0" borderId="0"/>
    <xf numFmtId="175" fontId="7" fillId="0" borderId="0"/>
    <xf numFmtId="0" fontId="7" fillId="0" borderId="0"/>
    <xf numFmtId="183" fontId="40" fillId="0" borderId="0">
      <alignment vertical="top"/>
    </xf>
    <xf numFmtId="183" fontId="40" fillId="0" borderId="0">
      <alignment vertical="top"/>
    </xf>
    <xf numFmtId="38" fontId="40" fillId="0" borderId="0">
      <alignment vertical="top"/>
    </xf>
    <xf numFmtId="38" fontId="40" fillId="0" borderId="0">
      <alignment vertical="top"/>
    </xf>
    <xf numFmtId="183"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0" fontId="7" fillId="0" borderId="0"/>
    <xf numFmtId="175" fontId="7" fillId="0" borderId="0"/>
    <xf numFmtId="0" fontId="7" fillId="0" borderId="0"/>
    <xf numFmtId="175" fontId="7" fillId="0" borderId="0"/>
    <xf numFmtId="0" fontId="35" fillId="0" borderId="0"/>
    <xf numFmtId="175" fontId="35" fillId="0" borderId="0"/>
    <xf numFmtId="0" fontId="35" fillId="0" borderId="0"/>
    <xf numFmtId="175" fontId="35" fillId="0" borderId="0"/>
    <xf numFmtId="183" fontId="40" fillId="0" borderId="0">
      <alignment vertical="top"/>
    </xf>
    <xf numFmtId="183" fontId="40" fillId="0" borderId="0">
      <alignment vertical="top"/>
    </xf>
    <xf numFmtId="38" fontId="40" fillId="0" borderId="0">
      <alignment vertical="top"/>
    </xf>
    <xf numFmtId="38" fontId="40" fillId="0" borderId="0">
      <alignment vertical="top"/>
    </xf>
    <xf numFmtId="183"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0" fontId="35" fillId="0" borderId="0"/>
    <xf numFmtId="175" fontId="35" fillId="0" borderId="0"/>
    <xf numFmtId="0" fontId="35" fillId="0" borderId="0"/>
    <xf numFmtId="0" fontId="35" fillId="0" borderId="0"/>
    <xf numFmtId="175" fontId="35" fillId="0" borderId="0"/>
    <xf numFmtId="0" fontId="35" fillId="0" borderId="0"/>
    <xf numFmtId="175" fontId="35" fillId="0" borderId="0"/>
    <xf numFmtId="183" fontId="40" fillId="0" borderId="0">
      <alignment vertical="top"/>
    </xf>
    <xf numFmtId="183" fontId="40" fillId="0" borderId="0">
      <alignment vertical="top"/>
    </xf>
    <xf numFmtId="38" fontId="40" fillId="0" borderId="0">
      <alignment vertical="top"/>
    </xf>
    <xf numFmtId="38" fontId="40" fillId="0" borderId="0">
      <alignment vertical="top"/>
    </xf>
    <xf numFmtId="183"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183" fontId="40" fillId="0" borderId="0">
      <alignment vertical="top"/>
    </xf>
    <xf numFmtId="183" fontId="40" fillId="0" borderId="0">
      <alignment vertical="top"/>
    </xf>
    <xf numFmtId="38" fontId="40" fillId="0" borderId="0">
      <alignment vertical="top"/>
    </xf>
    <xf numFmtId="38" fontId="40" fillId="0" borderId="0">
      <alignment vertical="top"/>
    </xf>
    <xf numFmtId="183"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0" fontId="35" fillId="0" borderId="0"/>
    <xf numFmtId="175" fontId="35" fillId="0" borderId="0"/>
    <xf numFmtId="0" fontId="35" fillId="0" borderId="0"/>
    <xf numFmtId="0" fontId="7" fillId="0" borderId="0"/>
    <xf numFmtId="175" fontId="7" fillId="0" borderId="0"/>
    <xf numFmtId="0" fontId="7" fillId="0" borderId="0"/>
    <xf numFmtId="175" fontId="7" fillId="0" borderId="0"/>
    <xf numFmtId="0" fontId="35" fillId="0" borderId="0"/>
    <xf numFmtId="175" fontId="35" fillId="0" borderId="0"/>
    <xf numFmtId="0" fontId="7" fillId="0" borderId="0"/>
    <xf numFmtId="175" fontId="7" fillId="0" borderId="0"/>
    <xf numFmtId="0" fontId="7" fillId="0" borderId="0"/>
    <xf numFmtId="175" fontId="7" fillId="0" borderId="0"/>
    <xf numFmtId="0" fontId="5" fillId="0" borderId="0"/>
    <xf numFmtId="0" fontId="35" fillId="0" borderId="0"/>
    <xf numFmtId="175" fontId="35" fillId="0" borderId="0"/>
    <xf numFmtId="193" fontId="5" fillId="0" borderId="0" applyFont="0" applyFill="0" applyBorder="0" applyAlignment="0" applyProtection="0"/>
    <xf numFmtId="176" fontId="36" fillId="0" borderId="6">
      <protection locked="0"/>
    </xf>
    <xf numFmtId="176" fontId="36" fillId="0" borderId="6">
      <protection locked="0"/>
    </xf>
    <xf numFmtId="177" fontId="36" fillId="0" borderId="0">
      <protection locked="0"/>
    </xf>
    <xf numFmtId="178" fontId="36" fillId="0" borderId="0">
      <protection locked="0"/>
    </xf>
    <xf numFmtId="177" fontId="36" fillId="0" borderId="0">
      <protection locked="0"/>
    </xf>
    <xf numFmtId="177" fontId="36" fillId="0" borderId="0">
      <protection locked="0"/>
    </xf>
    <xf numFmtId="178" fontId="36" fillId="0" borderId="0">
      <protection locked="0"/>
    </xf>
    <xf numFmtId="178" fontId="36" fillId="0" borderId="0">
      <protection locked="0"/>
    </xf>
    <xf numFmtId="179" fontId="36" fillId="0" borderId="0">
      <protection locked="0"/>
    </xf>
    <xf numFmtId="179" fontId="36" fillId="0" borderId="0">
      <protection locked="0"/>
    </xf>
    <xf numFmtId="176" fontId="37" fillId="0" borderId="0">
      <protection locked="0"/>
    </xf>
    <xf numFmtId="176" fontId="37" fillId="0" borderId="0">
      <protection locked="0"/>
    </xf>
    <xf numFmtId="176" fontId="37" fillId="0" borderId="0">
      <protection locked="0"/>
    </xf>
    <xf numFmtId="176" fontId="37" fillId="0" borderId="0">
      <protection locked="0"/>
    </xf>
    <xf numFmtId="176" fontId="36" fillId="0" borderId="6">
      <protection locked="0"/>
    </xf>
    <xf numFmtId="0" fontId="8" fillId="6" borderId="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4" borderId="0" applyNumberFormat="0" applyBorder="0" applyAlignment="0" applyProtection="0"/>
    <xf numFmtId="0" fontId="50" fillId="0" borderId="0" applyNumberFormat="0" applyFill="0" applyBorder="0" applyAlignment="0" applyProtection="0">
      <alignment vertical="top"/>
      <protection locked="0"/>
    </xf>
    <xf numFmtId="0" fontId="70" fillId="0" borderId="0"/>
    <xf numFmtId="174" fontId="6" fillId="0" borderId="7">
      <protection locked="0"/>
    </xf>
    <xf numFmtId="184" fontId="5" fillId="0" borderId="0" applyFont="0" applyFill="0" applyBorder="0" applyAlignment="0" applyProtection="0"/>
    <xf numFmtId="185" fontId="5" fillId="0" borderId="0" applyFont="0" applyFill="0" applyBorder="0" applyAlignment="0" applyProtection="0"/>
    <xf numFmtId="0" fontId="30" fillId="8" borderId="0" applyNumberFormat="0" applyBorder="0" applyAlignment="0" applyProtection="0"/>
    <xf numFmtId="10" fontId="71" fillId="0" borderId="0" applyNumberFormat="0" applyFill="0" applyBorder="0" applyAlignment="0"/>
    <xf numFmtId="0" fontId="72" fillId="0" borderId="0"/>
    <xf numFmtId="0" fontId="22" fillId="25" borderId="8" applyNumberFormat="0" applyAlignment="0" applyProtection="0"/>
    <xf numFmtId="0" fontId="27" fillId="26" borderId="9" applyNumberFormat="0" applyAlignment="0" applyProtection="0"/>
    <xf numFmtId="0" fontId="73" fillId="0" borderId="1">
      <alignment horizontal="left" vertical="center"/>
    </xf>
    <xf numFmtId="168" fontId="17" fillId="0" borderId="0" applyFont="0" applyFill="0" applyBorder="0" applyAlignment="0" applyProtection="0"/>
    <xf numFmtId="0" fontId="74" fillId="0" borderId="0" applyFont="0" applyFill="0" applyBorder="0" applyAlignment="0" applyProtection="0">
      <alignment horizontal="right"/>
    </xf>
    <xf numFmtId="0" fontId="74" fillId="0" borderId="0" applyFont="0" applyFill="0" applyBorder="0" applyAlignment="0" applyProtection="0"/>
    <xf numFmtId="0" fontId="74" fillId="0" borderId="0" applyFont="0" applyFill="0" applyBorder="0" applyAlignment="0" applyProtection="0">
      <alignment horizontal="right"/>
    </xf>
    <xf numFmtId="0" fontId="74" fillId="0" borderId="0" applyFont="0" applyFill="0" applyBorder="0" applyAlignment="0" applyProtection="0"/>
    <xf numFmtId="170" fontId="17" fillId="0" borderId="0" applyFont="0" applyFill="0" applyBorder="0" applyAlignment="0" applyProtection="0"/>
    <xf numFmtId="3" fontId="51" fillId="0" borderId="0" applyFont="0" applyFill="0" applyBorder="0" applyAlignment="0" applyProtection="0"/>
    <xf numFmtId="174" fontId="12" fillId="27" borderId="7"/>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0" fontId="74" fillId="0" borderId="0" applyFont="0" applyFill="0" applyBorder="0" applyAlignment="0" applyProtection="0">
      <alignment horizontal="right"/>
    </xf>
    <xf numFmtId="0" fontId="74" fillId="0" borderId="0" applyFont="0" applyFill="0" applyBorder="0" applyAlignment="0" applyProtection="0">
      <alignment horizontal="right"/>
    </xf>
    <xf numFmtId="169" fontId="5" fillId="0" borderId="0" applyFont="0" applyFill="0" applyBorder="0" applyAlignment="0" applyProtection="0"/>
    <xf numFmtId="186" fontId="51" fillId="0" borderId="0" applyFont="0" applyFill="0" applyBorder="0" applyAlignment="0" applyProtection="0"/>
    <xf numFmtId="0" fontId="74" fillId="0" borderId="0" applyFill="0" applyBorder="0" applyProtection="0">
      <alignment vertical="center"/>
    </xf>
    <xf numFmtId="0" fontId="51" fillId="0" borderId="0" applyFont="0" applyFill="0" applyBorder="0" applyAlignment="0" applyProtection="0"/>
    <xf numFmtId="0" fontId="74" fillId="0" borderId="0" applyFont="0" applyFill="0" applyBorder="0" applyAlignment="0" applyProtection="0"/>
    <xf numFmtId="14" fontId="38" fillId="0" borderId="0">
      <alignment vertical="top"/>
    </xf>
    <xf numFmtId="194" fontId="5" fillId="0" borderId="0" applyFont="0" applyFill="0" applyBorder="0" applyAlignment="0" applyProtection="0"/>
    <xf numFmtId="195" fontId="5" fillId="0" borderId="0" applyFont="0" applyFill="0" applyBorder="0" applyAlignment="0" applyProtection="0"/>
    <xf numFmtId="0" fontId="74" fillId="0" borderId="10" applyNumberFormat="0" applyFont="0" applyFill="0" applyAlignment="0" applyProtection="0"/>
    <xf numFmtId="0" fontId="75" fillId="0" borderId="0" applyNumberFormat="0" applyFill="0" applyBorder="0" applyAlignment="0" applyProtection="0"/>
    <xf numFmtId="183" fontId="52" fillId="0" borderId="0">
      <alignment vertical="top"/>
    </xf>
    <xf numFmtId="183" fontId="52" fillId="0" borderId="0">
      <alignment vertical="top"/>
    </xf>
    <xf numFmtId="38" fontId="52" fillId="0" borderId="0">
      <alignment vertical="top"/>
    </xf>
    <xf numFmtId="175" fontId="38" fillId="0" borderId="0" applyFont="0" applyFill="0" applyBorder="0" applyAlignment="0" applyProtection="0"/>
    <xf numFmtId="175" fontId="38" fillId="0" borderId="0" applyFont="0" applyFill="0" applyBorder="0" applyAlignment="0" applyProtection="0"/>
    <xf numFmtId="37" fontId="17" fillId="0" borderId="0"/>
    <xf numFmtId="0" fontId="31" fillId="0" borderId="0" applyNumberFormat="0" applyFill="0" applyBorder="0" applyAlignment="0" applyProtection="0"/>
    <xf numFmtId="164" fontId="39" fillId="0" borderId="0" applyFill="0" applyBorder="0" applyAlignment="0" applyProtection="0"/>
    <xf numFmtId="164" fontId="40" fillId="0" borderId="0" applyFill="0" applyBorder="0" applyAlignment="0" applyProtection="0"/>
    <xf numFmtId="164" fontId="41" fillId="0" borderId="0" applyFill="0" applyBorder="0" applyAlignment="0" applyProtection="0"/>
    <xf numFmtId="164" fontId="42" fillId="0" borderId="0" applyFill="0" applyBorder="0" applyAlignment="0" applyProtection="0"/>
    <xf numFmtId="164" fontId="43" fillId="0" borderId="0" applyFill="0" applyBorder="0" applyAlignment="0" applyProtection="0"/>
    <xf numFmtId="164" fontId="44" fillId="0" borderId="0" applyFill="0" applyBorder="0" applyAlignment="0" applyProtection="0"/>
    <xf numFmtId="164" fontId="45" fillId="0" borderId="0" applyFill="0" applyBorder="0" applyAlignment="0" applyProtection="0"/>
    <xf numFmtId="2" fontId="51" fillId="0" borderId="0" applyFont="0" applyFill="0" applyBorder="0" applyAlignment="0" applyProtection="0"/>
    <xf numFmtId="0" fontId="76" fillId="0" borderId="0">
      <alignment vertical="center"/>
    </xf>
    <xf numFmtId="0" fontId="77" fillId="0" borderId="0" applyNumberFormat="0" applyFill="0" applyBorder="0" applyAlignment="0" applyProtection="0">
      <alignment vertical="top"/>
      <protection locked="0"/>
    </xf>
    <xf numFmtId="0" fontId="78" fillId="0" borderId="0" applyFill="0" applyBorder="0" applyProtection="0">
      <alignment horizontal="left"/>
    </xf>
    <xf numFmtId="0" fontId="34" fillId="9" borderId="0" applyNumberFormat="0" applyBorder="0" applyAlignment="0" applyProtection="0"/>
    <xf numFmtId="181" fontId="79" fillId="4" borderId="1" applyNumberFormat="0" applyFont="0" applyBorder="0" applyAlignment="0" applyProtection="0"/>
    <xf numFmtId="0" fontId="74" fillId="0" borderId="0" applyFont="0" applyFill="0" applyBorder="0" applyAlignment="0" applyProtection="0">
      <alignment horizontal="right"/>
    </xf>
    <xf numFmtId="196" fontId="80" fillId="4" borderId="0" applyNumberFormat="0" applyFont="0" applyAlignment="0"/>
    <xf numFmtId="0" fontId="81" fillId="0" borderId="0" applyProtection="0">
      <alignment horizontal="right"/>
    </xf>
    <xf numFmtId="0" fontId="53" fillId="0" borderId="0">
      <alignment vertical="top"/>
    </xf>
    <xf numFmtId="0" fontId="23" fillId="0" borderId="11"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5" fillId="0" borderId="13" applyNumberFormat="0" applyFill="0" applyAlignment="0" applyProtection="0"/>
    <xf numFmtId="0" fontId="25" fillId="0" borderId="0" applyNumberFormat="0" applyFill="0" applyBorder="0" applyAlignment="0" applyProtection="0"/>
    <xf numFmtId="2" fontId="82" fillId="28" borderId="0" applyAlignment="0">
      <alignment horizontal="right"/>
      <protection locked="0"/>
    </xf>
    <xf numFmtId="183" fontId="54" fillId="0" borderId="0">
      <alignment vertical="top"/>
    </xf>
    <xf numFmtId="183" fontId="54" fillId="0" borderId="0">
      <alignment vertical="top"/>
    </xf>
    <xf numFmtId="38" fontId="54" fillId="0" borderId="0">
      <alignment vertical="top"/>
    </xf>
    <xf numFmtId="0" fontId="67" fillId="0" borderId="0" applyNumberFormat="0" applyFill="0" applyBorder="0" applyAlignment="0" applyProtection="0">
      <alignment vertical="top"/>
      <protection locked="0"/>
    </xf>
    <xf numFmtId="174" fontId="55" fillId="0" borderId="0"/>
    <xf numFmtId="0" fontId="17" fillId="0" borderId="0"/>
    <xf numFmtId="0" fontId="56" fillId="0" borderId="0" applyNumberFormat="0" applyFill="0" applyBorder="0" applyAlignment="0" applyProtection="0">
      <alignment vertical="top"/>
      <protection locked="0"/>
    </xf>
    <xf numFmtId="197" fontId="83" fillId="0" borderId="1">
      <alignment horizontal="center" vertical="center" wrapText="1"/>
    </xf>
    <xf numFmtId="0" fontId="20" fillId="12" borderId="8" applyNumberFormat="0" applyAlignment="0" applyProtection="0"/>
    <xf numFmtId="0" fontId="84" fillId="0" borderId="0" applyFill="0" applyBorder="0" applyProtection="0">
      <alignment vertical="center"/>
    </xf>
    <xf numFmtId="0" fontId="84" fillId="0" borderId="0" applyFill="0" applyBorder="0" applyProtection="0">
      <alignment vertical="center"/>
    </xf>
    <xf numFmtId="0" fontId="84" fillId="0" borderId="0" applyFill="0" applyBorder="0" applyProtection="0">
      <alignment vertical="center"/>
    </xf>
    <xf numFmtId="0" fontId="84" fillId="0" borderId="0" applyFill="0" applyBorder="0" applyProtection="0">
      <alignment vertical="center"/>
    </xf>
    <xf numFmtId="183" fontId="49" fillId="0" borderId="0">
      <alignment vertical="top"/>
    </xf>
    <xf numFmtId="183" fontId="49" fillId="3" borderId="0">
      <alignment vertical="top"/>
    </xf>
    <xf numFmtId="183" fontId="49" fillId="3" borderId="0">
      <alignment vertical="top"/>
    </xf>
    <xf numFmtId="38" fontId="49" fillId="3" borderId="0">
      <alignment vertical="top"/>
    </xf>
    <xf numFmtId="183" fontId="49" fillId="0" borderId="0">
      <alignment vertical="top"/>
    </xf>
    <xf numFmtId="183" fontId="49" fillId="0" borderId="0">
      <alignment vertical="top"/>
    </xf>
    <xf numFmtId="187" fontId="49" fillId="4" borderId="0">
      <alignment vertical="top"/>
    </xf>
    <xf numFmtId="38" fontId="49" fillId="0" borderId="0">
      <alignment vertical="top"/>
    </xf>
    <xf numFmtId="0" fontId="32" fillId="0" borderId="14" applyNumberFormat="0" applyFill="0" applyAlignment="0" applyProtection="0"/>
    <xf numFmtId="171" fontId="85" fillId="0" borderId="0" applyFont="0" applyFill="0" applyBorder="0" applyAlignment="0" applyProtection="0"/>
    <xf numFmtId="172" fontId="85" fillId="0" borderId="0" applyFont="0" applyFill="0" applyBorder="0" applyAlignment="0" applyProtection="0"/>
    <xf numFmtId="171" fontId="85" fillId="0" borderId="0" applyFont="0" applyFill="0" applyBorder="0" applyAlignment="0" applyProtection="0"/>
    <xf numFmtId="172" fontId="85" fillId="0" borderId="0" applyFont="0" applyFill="0" applyBorder="0" applyAlignment="0" applyProtection="0"/>
    <xf numFmtId="198" fontId="86" fillId="0" borderId="1">
      <alignment horizontal="right"/>
      <protection locked="0"/>
    </xf>
    <xf numFmtId="199" fontId="85" fillId="0" borderId="0" applyFont="0" applyFill="0" applyBorder="0" applyAlignment="0" applyProtection="0"/>
    <xf numFmtId="200" fontId="85" fillId="0" borderId="0" applyFont="0" applyFill="0" applyBorder="0" applyAlignment="0" applyProtection="0"/>
    <xf numFmtId="199" fontId="85" fillId="0" borderId="0" applyFont="0" applyFill="0" applyBorder="0" applyAlignment="0" applyProtection="0"/>
    <xf numFmtId="200" fontId="85" fillId="0" borderId="0" applyFont="0" applyFill="0" applyBorder="0" applyAlignment="0" applyProtection="0"/>
    <xf numFmtId="0" fontId="74" fillId="0" borderId="0" applyFont="0" applyFill="0" applyBorder="0" applyAlignment="0" applyProtection="0">
      <alignment horizontal="right"/>
    </xf>
    <xf numFmtId="0" fontId="74" fillId="0" borderId="0" applyFill="0" applyBorder="0" applyProtection="0">
      <alignment vertical="center"/>
    </xf>
    <xf numFmtId="0" fontId="74" fillId="0" borderId="0" applyFont="0" applyFill="0" applyBorder="0" applyAlignment="0" applyProtection="0">
      <alignment horizontal="right"/>
    </xf>
    <xf numFmtId="3" fontId="5" fillId="0" borderId="15" applyFont="0" applyBorder="0">
      <alignment horizontal="center" vertical="center"/>
    </xf>
    <xf numFmtId="0" fontId="29" fillId="29" borderId="0" applyNumberFormat="0" applyBorder="0" applyAlignment="0" applyProtection="0"/>
    <xf numFmtId="0" fontId="8" fillId="0" borderId="16"/>
    <xf numFmtId="0" fontId="13" fillId="0" borderId="0" applyNumberFormat="0" applyFill="0" applyBorder="0" applyAlignment="0" applyProtection="0"/>
    <xf numFmtId="201" fontId="5"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7" fillId="0" borderId="0">
      <alignment horizontal="right"/>
    </xf>
    <xf numFmtId="0" fontId="5" fillId="0" borderId="0"/>
    <xf numFmtId="0" fontId="9" fillId="0" borderId="0"/>
    <xf numFmtId="0" fontId="74" fillId="0" borderId="0" applyFill="0" applyBorder="0" applyProtection="0">
      <alignment vertical="center"/>
    </xf>
    <xf numFmtId="0" fontId="88" fillId="0" borderId="0"/>
    <xf numFmtId="0" fontId="17" fillId="0" borderId="0"/>
    <xf numFmtId="0" fontId="7" fillId="0" borderId="0"/>
    <xf numFmtId="0" fontId="2" fillId="30" borderId="17" applyNumberFormat="0" applyFont="0" applyAlignment="0" applyProtection="0"/>
    <xf numFmtId="202" fontId="5" fillId="0" borderId="0" applyFont="0" applyAlignment="0">
      <alignment horizontal="center"/>
    </xf>
    <xf numFmtId="188" fontId="5" fillId="0" borderId="0" applyFont="0" applyFill="0" applyBorder="0" applyAlignment="0" applyProtection="0"/>
    <xf numFmtId="189" fontId="5" fillId="0" borderId="0" applyFont="0" applyFill="0" applyBorder="0" applyAlignment="0" applyProtection="0"/>
    <xf numFmtId="0" fontId="79" fillId="0" borderId="0"/>
    <xf numFmtId="203" fontId="79" fillId="0" borderId="0" applyFont="0" applyFill="0" applyBorder="0" applyAlignment="0" applyProtection="0"/>
    <xf numFmtId="204" fontId="79" fillId="0" borderId="0" applyFont="0" applyFill="0" applyBorder="0" applyAlignment="0" applyProtection="0"/>
    <xf numFmtId="0" fontId="21" fillId="25" borderId="18" applyNumberFormat="0" applyAlignment="0" applyProtection="0"/>
    <xf numFmtId="1" fontId="89" fillId="0" borderId="0" applyProtection="0">
      <alignment horizontal="right" vertical="center"/>
    </xf>
    <xf numFmtId="49" fontId="90" fillId="0" borderId="5" applyFill="0" applyProtection="0">
      <alignment vertical="center"/>
    </xf>
    <xf numFmtId="9" fontId="17" fillId="0" borderId="0" applyFont="0" applyFill="0" applyBorder="0" applyAlignment="0" applyProtection="0"/>
    <xf numFmtId="0" fontId="74" fillId="0" borderId="0" applyFill="0" applyBorder="0" applyProtection="0">
      <alignment vertical="center"/>
    </xf>
    <xf numFmtId="37" fontId="91" fillId="5" borderId="3"/>
    <xf numFmtId="37" fontId="91" fillId="5" borderId="3"/>
    <xf numFmtId="0" fontId="10" fillId="0" borderId="0" applyNumberFormat="0">
      <alignment horizontal="left"/>
    </xf>
    <xf numFmtId="205" fontId="92" fillId="0" borderId="19" applyBorder="0">
      <alignment horizontal="right"/>
      <protection locked="0"/>
    </xf>
    <xf numFmtId="49" fontId="93" fillId="0" borderId="1" applyNumberFormat="0">
      <alignment horizontal="left" vertical="center"/>
    </xf>
    <xf numFmtId="0" fontId="94" fillId="0" borderId="20">
      <alignment vertical="center"/>
    </xf>
    <xf numFmtId="4" fontId="57" fillId="5" borderId="18" applyNumberFormat="0" applyProtection="0">
      <alignment vertical="center"/>
    </xf>
    <xf numFmtId="4" fontId="58" fillId="5" borderId="18" applyNumberFormat="0" applyProtection="0">
      <alignment vertical="center"/>
    </xf>
    <xf numFmtId="4" fontId="57" fillId="5" borderId="18" applyNumberFormat="0" applyProtection="0">
      <alignment horizontal="left" vertical="center" indent="1"/>
    </xf>
    <xf numFmtId="4" fontId="57" fillId="5" borderId="18" applyNumberFormat="0" applyProtection="0">
      <alignment horizontal="left" vertical="center" indent="1"/>
    </xf>
    <xf numFmtId="0" fontId="17" fillId="31" borderId="18" applyNumberFormat="0" applyProtection="0">
      <alignment horizontal="left" vertical="center" indent="1"/>
    </xf>
    <xf numFmtId="4" fontId="57" fillId="2" borderId="18" applyNumberFormat="0" applyProtection="0">
      <alignment horizontal="right" vertical="center"/>
    </xf>
    <xf numFmtId="4" fontId="57" fillId="32" borderId="18" applyNumberFormat="0" applyProtection="0">
      <alignment horizontal="right" vertical="center"/>
    </xf>
    <xf numFmtId="4" fontId="57" fillId="33" borderId="18" applyNumberFormat="0" applyProtection="0">
      <alignment horizontal="right" vertical="center"/>
    </xf>
    <xf numFmtId="4" fontId="57" fillId="34" borderId="18" applyNumberFormat="0" applyProtection="0">
      <alignment horizontal="right" vertical="center"/>
    </xf>
    <xf numFmtId="4" fontId="57" fillId="35" borderId="18" applyNumberFormat="0" applyProtection="0">
      <alignment horizontal="right" vertical="center"/>
    </xf>
    <xf numFmtId="4" fontId="57" fillId="36" borderId="18" applyNumberFormat="0" applyProtection="0">
      <alignment horizontal="right" vertical="center"/>
    </xf>
    <xf numFmtId="4" fontId="57" fillId="37" borderId="18" applyNumberFormat="0" applyProtection="0">
      <alignment horizontal="right" vertical="center"/>
    </xf>
    <xf numFmtId="4" fontId="57" fillId="38" borderId="18" applyNumberFormat="0" applyProtection="0">
      <alignment horizontal="right" vertical="center"/>
    </xf>
    <xf numFmtId="4" fontId="57" fillId="39" borderId="18" applyNumberFormat="0" applyProtection="0">
      <alignment horizontal="right" vertical="center"/>
    </xf>
    <xf numFmtId="4" fontId="59" fillId="40" borderId="18" applyNumberFormat="0" applyProtection="0">
      <alignment horizontal="left" vertical="center" indent="1"/>
    </xf>
    <xf numFmtId="4" fontId="57" fillId="41" borderId="21" applyNumberFormat="0" applyProtection="0">
      <alignment horizontal="left" vertical="center" indent="1"/>
    </xf>
    <xf numFmtId="4" fontId="60" fillId="42" borderId="0" applyNumberFormat="0" applyProtection="0">
      <alignment horizontal="left" vertical="center" indent="1"/>
    </xf>
    <xf numFmtId="0" fontId="17" fillId="31" borderId="18" applyNumberFormat="0" applyProtection="0">
      <alignment horizontal="left" vertical="center" indent="1"/>
    </xf>
    <xf numFmtId="4" fontId="61" fillId="41" borderId="18" applyNumberFormat="0" applyProtection="0">
      <alignment horizontal="left" vertical="center" indent="1"/>
    </xf>
    <xf numFmtId="4" fontId="61" fillId="43" borderId="18" applyNumberFormat="0" applyProtection="0">
      <alignment horizontal="left" vertical="center" indent="1"/>
    </xf>
    <xf numFmtId="0" fontId="17" fillId="43" borderId="18" applyNumberFormat="0" applyProtection="0">
      <alignment horizontal="left" vertical="center" indent="1"/>
    </xf>
    <xf numFmtId="0" fontId="17" fillId="43" borderId="18" applyNumberFormat="0" applyProtection="0">
      <alignment horizontal="left" vertical="center" indent="1"/>
    </xf>
    <xf numFmtId="0" fontId="17" fillId="44" borderId="18" applyNumberFormat="0" applyProtection="0">
      <alignment horizontal="left" vertical="center" indent="1"/>
    </xf>
    <xf numFmtId="0" fontId="17" fillId="44" borderId="18" applyNumberFormat="0" applyProtection="0">
      <alignment horizontal="left" vertical="center" indent="1"/>
    </xf>
    <xf numFmtId="0" fontId="17" fillId="3" borderId="18" applyNumberFormat="0" applyProtection="0">
      <alignment horizontal="left" vertical="center" indent="1"/>
    </xf>
    <xf numFmtId="0" fontId="17" fillId="3" borderId="18" applyNumberFormat="0" applyProtection="0">
      <alignment horizontal="left" vertical="center" indent="1"/>
    </xf>
    <xf numFmtId="0" fontId="17" fillId="31" borderId="18" applyNumberFormat="0" applyProtection="0">
      <alignment horizontal="left" vertical="center" indent="1"/>
    </xf>
    <xf numFmtId="0" fontId="17" fillId="31" borderId="18" applyNumberFormat="0" applyProtection="0">
      <alignment horizontal="left" vertical="center" indent="1"/>
    </xf>
    <xf numFmtId="0" fontId="5" fillId="0" borderId="0"/>
    <xf numFmtId="0" fontId="5" fillId="0" borderId="0"/>
    <xf numFmtId="0" fontId="5" fillId="0" borderId="0"/>
    <xf numFmtId="0" fontId="5" fillId="0" borderId="0"/>
    <xf numFmtId="4" fontId="57" fillId="45" borderId="18" applyNumberFormat="0" applyProtection="0">
      <alignment vertical="center"/>
    </xf>
    <xf numFmtId="4" fontId="58" fillId="45" borderId="18" applyNumberFormat="0" applyProtection="0">
      <alignment vertical="center"/>
    </xf>
    <xf numFmtId="4" fontId="57" fillId="45" borderId="18" applyNumberFormat="0" applyProtection="0">
      <alignment horizontal="left" vertical="center" indent="1"/>
    </xf>
    <xf numFmtId="4" fontId="57" fillId="45" borderId="18" applyNumberFormat="0" applyProtection="0">
      <alignment horizontal="left" vertical="center" indent="1"/>
    </xf>
    <xf numFmtId="4" fontId="57" fillId="41" borderId="18" applyNumberFormat="0" applyProtection="0">
      <alignment horizontal="right" vertical="center"/>
    </xf>
    <xf numFmtId="4" fontId="58" fillId="41" borderId="18" applyNumberFormat="0" applyProtection="0">
      <alignment horizontal="right" vertical="center"/>
    </xf>
    <xf numFmtId="0" fontId="17" fillId="31" borderId="18" applyNumberFormat="0" applyProtection="0">
      <alignment horizontal="left" vertical="center" indent="1"/>
    </xf>
    <xf numFmtId="0" fontId="17" fillId="31" borderId="18" applyNumberFormat="0" applyProtection="0">
      <alignment horizontal="left" vertical="center" indent="1"/>
    </xf>
    <xf numFmtId="0" fontId="62" fillId="0" borderId="0"/>
    <xf numFmtId="4" fontId="63" fillId="41" borderId="18" applyNumberFormat="0" applyProtection="0">
      <alignment horizontal="right" vertical="center"/>
    </xf>
    <xf numFmtId="0" fontId="95" fillId="0" borderId="0">
      <alignment horizontal="left" vertical="center" wrapText="1"/>
    </xf>
    <xf numFmtId="0" fontId="17" fillId="0" borderId="0"/>
    <xf numFmtId="0" fontId="7" fillId="0" borderId="0"/>
    <xf numFmtId="0" fontId="96" fillId="0" borderId="0" applyBorder="0" applyProtection="0">
      <alignment vertical="center"/>
    </xf>
    <xf numFmtId="0" fontId="96" fillId="0" borderId="5" applyBorder="0" applyProtection="0">
      <alignment horizontal="right" vertical="center"/>
    </xf>
    <xf numFmtId="0" fontId="97" fillId="46" borderId="0" applyBorder="0" applyProtection="0">
      <alignment horizontal="centerContinuous" vertical="center"/>
    </xf>
    <xf numFmtId="0" fontId="97" fillId="47" borderId="5" applyBorder="0" applyProtection="0">
      <alignment horizontal="centerContinuous" vertical="center"/>
    </xf>
    <xf numFmtId="0" fontId="98" fillId="0" borderId="0"/>
    <xf numFmtId="183" fontId="64" fillId="48" borderId="0">
      <alignment horizontal="right" vertical="top"/>
    </xf>
    <xf numFmtId="183" fontId="64" fillId="48" borderId="0">
      <alignment horizontal="right" vertical="top"/>
    </xf>
    <xf numFmtId="38" fontId="64" fillId="48" borderId="0">
      <alignment horizontal="right" vertical="top"/>
    </xf>
    <xf numFmtId="0" fontId="88" fillId="0" borderId="0"/>
    <xf numFmtId="0" fontId="99" fillId="0" borderId="0" applyFill="0" applyBorder="0" applyProtection="0">
      <alignment horizontal="left"/>
    </xf>
    <xf numFmtId="0" fontId="78" fillId="0" borderId="4" applyFill="0" applyBorder="0" applyProtection="0">
      <alignment horizontal="left" vertical="top"/>
    </xf>
    <xf numFmtId="0" fontId="100" fillId="0" borderId="0">
      <alignment horizontal="centerContinuous"/>
    </xf>
    <xf numFmtId="0" fontId="101" fillId="0" borderId="4" applyFill="0" applyBorder="0" applyProtection="0"/>
    <xf numFmtId="0" fontId="101" fillId="0" borderId="0"/>
    <xf numFmtId="0" fontId="102" fillId="0" borderId="0" applyFill="0" applyBorder="0" applyProtection="0"/>
    <xf numFmtId="0" fontId="103" fillId="0" borderId="0"/>
    <xf numFmtId="0" fontId="28" fillId="0" borderId="0" applyNumberFormat="0" applyFill="0" applyBorder="0" applyAlignment="0" applyProtection="0"/>
    <xf numFmtId="0" fontId="26" fillId="0" borderId="22" applyNumberFormat="0" applyFill="0" applyAlignment="0" applyProtection="0"/>
    <xf numFmtId="0" fontId="26" fillId="0" borderId="22" applyNumberFormat="0" applyFill="0" applyAlignment="0" applyProtection="0"/>
    <xf numFmtId="0" fontId="104" fillId="0" borderId="10" applyFill="0" applyBorder="0" applyProtection="0">
      <alignment vertical="center"/>
    </xf>
    <xf numFmtId="0" fontId="105" fillId="0" borderId="0">
      <alignment horizontal="fill"/>
    </xf>
    <xf numFmtId="0" fontId="79" fillId="0" borderId="0"/>
    <xf numFmtId="0" fontId="33" fillId="0" borderId="0" applyNumberFormat="0" applyFill="0" applyBorder="0" applyAlignment="0" applyProtection="0"/>
    <xf numFmtId="0" fontId="106" fillId="0" borderId="5" applyBorder="0" applyProtection="0">
      <alignment horizontal="right"/>
    </xf>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174" fontId="6" fillId="0" borderId="7">
      <protection locked="0"/>
    </xf>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0" fontId="20" fillId="12" borderId="8" applyNumberFormat="0" applyAlignment="0" applyProtection="0"/>
    <xf numFmtId="3" fontId="107" fillId="0" borderId="0">
      <alignment horizontal="center" vertical="center" textRotation="90" wrapText="1"/>
    </xf>
    <xf numFmtId="206" fontId="6" fillId="0" borderId="1">
      <alignment vertical="top" wrapText="1"/>
    </xf>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1" fillId="25" borderId="1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22" fillId="25" borderId="8" applyNumberFormat="0" applyAlignment="0" applyProtection="0"/>
    <xf numFmtId="0" fontId="48"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207" fontId="108" fillId="0" borderId="1">
      <alignment vertical="top" wrapText="1"/>
    </xf>
    <xf numFmtId="4" fontId="109" fillId="0" borderId="1">
      <alignment horizontal="left" vertical="center"/>
    </xf>
    <xf numFmtId="4" fontId="109" fillId="0" borderId="1"/>
    <xf numFmtId="4" fontId="109" fillId="49" borderId="1"/>
    <xf numFmtId="4" fontId="109" fillId="50" borderId="1"/>
    <xf numFmtId="4" fontId="110" fillId="51" borderId="1"/>
    <xf numFmtId="4" fontId="111" fillId="3" borderId="1"/>
    <xf numFmtId="4" fontId="112" fillId="0" borderId="1">
      <alignment horizontal="center" wrapText="1"/>
    </xf>
    <xf numFmtId="207" fontId="109" fillId="0" borderId="1"/>
    <xf numFmtId="207" fontId="108" fillId="0" borderId="1">
      <alignment horizontal="center" vertical="center" wrapText="1"/>
    </xf>
    <xf numFmtId="207" fontId="108" fillId="0" borderId="1">
      <alignment vertical="top"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11" fillId="0" borderId="0" applyBorder="0">
      <alignment horizontal="center" vertical="center" wrapText="1"/>
    </xf>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6" fillId="0" borderId="23" applyBorder="0">
      <alignment horizontal="center" vertical="center" wrapText="1"/>
    </xf>
    <xf numFmtId="174" fontId="12" fillId="27" borderId="7"/>
    <xf numFmtId="4" fontId="2" fillId="5" borderId="1" applyBorder="0">
      <alignment horizontal="right"/>
    </xf>
    <xf numFmtId="49" fontId="65" fillId="0" borderId="0" applyBorder="0">
      <alignment vertical="center"/>
    </xf>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3" fontId="12" fillId="0" borderId="1" applyBorder="0">
      <alignment vertical="center"/>
    </xf>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27" fillId="26" borderId="9" applyNumberFormat="0" applyAlignment="0" applyProtection="0"/>
    <xf numFmtId="0" fontId="5" fillId="0" borderId="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3" fillId="4" borderId="0" applyFill="0">
      <alignment wrapText="1"/>
    </xf>
    <xf numFmtId="0" fontId="14" fillId="0" borderId="0">
      <alignment horizontal="center" vertical="top" wrapText="1"/>
    </xf>
    <xf numFmtId="0" fontId="15" fillId="0" borderId="0">
      <alignment horizontal="centerContinuous" vertical="center" wrapText="1"/>
    </xf>
    <xf numFmtId="0" fontId="15" fillId="0" borderId="0">
      <alignment horizontal="centerContinuous" vertical="center" wrapText="1"/>
    </xf>
    <xf numFmtId="175" fontId="14" fillId="0" borderId="0">
      <alignment horizontal="center" vertical="top" wrapText="1"/>
    </xf>
    <xf numFmtId="166" fontId="4" fillId="4" borderId="1">
      <alignment wrapText="1"/>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7" fontId="113" fillId="0" borderId="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49" fontId="107" fillId="0" borderId="1">
      <alignment horizontal="right" vertical="top" wrapText="1"/>
    </xf>
    <xf numFmtId="164" fontId="114" fillId="0" borderId="0">
      <alignment horizontal="right" vertical="top" wrapText="1"/>
    </xf>
    <xf numFmtId="49" fontId="2" fillId="0" borderId="0" applyBorder="0">
      <alignment vertical="top"/>
    </xf>
    <xf numFmtId="0" fontId="66" fillId="0" borderId="0"/>
    <xf numFmtId="0" fontId="17" fillId="0" borderId="0"/>
    <xf numFmtId="0" fontId="1" fillId="0" borderId="0"/>
    <xf numFmtId="0" fontId="66" fillId="0" borderId="0"/>
    <xf numFmtId="0" fontId="1" fillId="0" borderId="0"/>
    <xf numFmtId="0" fontId="3" fillId="0" borderId="0"/>
    <xf numFmtId="0" fontId="121" fillId="0" borderId="0"/>
    <xf numFmtId="0" fontId="5" fillId="0" borderId="0"/>
    <xf numFmtId="0" fontId="122" fillId="0" borderId="0"/>
    <xf numFmtId="0" fontId="122" fillId="0" borderId="0"/>
    <xf numFmtId="0" fontId="122" fillId="0" borderId="0"/>
    <xf numFmtId="0" fontId="122" fillId="0" borderId="0"/>
    <xf numFmtId="0" fontId="122" fillId="0" borderId="0"/>
    <xf numFmtId="0" fontId="3" fillId="0" borderId="0"/>
    <xf numFmtId="49" fontId="2" fillId="0" borderId="0" applyBorder="0">
      <alignment vertical="top"/>
    </xf>
    <xf numFmtId="49" fontId="2" fillId="0" borderId="0" applyBorder="0">
      <alignment vertical="top"/>
    </xf>
    <xf numFmtId="49" fontId="2" fillId="0" borderId="0" applyBorder="0">
      <alignment vertical="top"/>
    </xf>
    <xf numFmtId="0" fontId="3" fillId="0" borderId="0"/>
    <xf numFmtId="0" fontId="3" fillId="0" borderId="0"/>
    <xf numFmtId="0" fontId="17" fillId="0" borderId="0"/>
    <xf numFmtId="0" fontId="17"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2" fillId="0" borderId="0" applyBorder="0">
      <alignment vertical="top"/>
    </xf>
    <xf numFmtId="49" fontId="2" fillId="0" borderId="0" applyBorder="0">
      <alignment vertical="top"/>
    </xf>
    <xf numFmtId="0" fontId="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5" fillId="0" borderId="0"/>
    <xf numFmtId="0" fontId="5" fillId="0" borderId="0"/>
    <xf numFmtId="0" fontId="5" fillId="0" borderId="0"/>
    <xf numFmtId="0" fontId="5" fillId="0" borderId="0"/>
    <xf numFmtId="0" fontId="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49" fontId="2" fillId="0" borderId="0" applyBorder="0">
      <alignment vertical="top"/>
    </xf>
    <xf numFmtId="0" fontId="1" fillId="0" borderId="0"/>
    <xf numFmtId="0" fontId="3" fillId="0" borderId="0"/>
    <xf numFmtId="0" fontId="3" fillId="0" borderId="0"/>
    <xf numFmtId="0" fontId="3" fillId="0" borderId="0"/>
    <xf numFmtId="0" fontId="3" fillId="0" borderId="0"/>
    <xf numFmtId="0" fontId="1" fillId="0" borderId="0"/>
    <xf numFmtId="49" fontId="2" fillId="0" borderId="0" applyBorder="0">
      <alignment vertical="top"/>
    </xf>
    <xf numFmtId="0" fontId="122" fillId="0" borderId="0"/>
    <xf numFmtId="0" fontId="122" fillId="0" borderId="0"/>
    <xf numFmtId="0" fontId="5" fillId="0" borderId="0"/>
    <xf numFmtId="49" fontId="2" fillId="0" borderId="0" applyBorder="0">
      <alignment vertical="top"/>
    </xf>
    <xf numFmtId="49" fontId="2" fillId="0" borderId="0" applyBorder="0">
      <alignment vertical="top"/>
    </xf>
    <xf numFmtId="49" fontId="2" fillId="0" borderId="0" applyBorder="0">
      <alignment vertical="top"/>
    </xf>
    <xf numFmtId="49" fontId="2" fillId="0" borderId="0" applyBorder="0">
      <alignment vertical="top"/>
    </xf>
    <xf numFmtId="49" fontId="2" fillId="0" borderId="0" applyBorder="0">
      <alignment vertical="top"/>
    </xf>
    <xf numFmtId="49" fontId="2" fillId="0" borderId="0" applyBorder="0">
      <alignment vertical="top"/>
    </xf>
    <xf numFmtId="49" fontId="2" fillId="0" borderId="0" applyBorder="0">
      <alignment vertical="top"/>
    </xf>
    <xf numFmtId="49" fontId="2" fillId="0" borderId="0" applyBorder="0">
      <alignment vertical="top"/>
    </xf>
    <xf numFmtId="0" fontId="5" fillId="0" borderId="0"/>
    <xf numFmtId="1" fontId="115" fillId="0" borderId="1">
      <alignment horizontal="left" vertical="center"/>
    </xf>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5" fillId="0" borderId="0" applyFont="0" applyFill="0" applyBorder="0" applyProtection="0">
      <alignment horizontal="center" vertical="center" wrapText="1"/>
    </xf>
    <xf numFmtId="0" fontId="5" fillId="0" borderId="0" applyFont="0" applyFill="0" applyBorder="0" applyProtection="0">
      <alignment horizontal="center" vertical="center" wrapText="1"/>
    </xf>
    <xf numFmtId="0" fontId="5" fillId="0" borderId="0" applyFont="0" applyFill="0" applyBorder="0" applyProtection="0">
      <alignment horizontal="center" vertical="center" wrapText="1"/>
    </xf>
    <xf numFmtId="0" fontId="5" fillId="0" borderId="0" applyFont="0" applyFill="0" applyBorder="0" applyProtection="0">
      <alignment horizontal="center" vertical="center" wrapText="1"/>
    </xf>
    <xf numFmtId="0" fontId="5" fillId="0" borderId="0" applyNumberFormat="0" applyFont="0" applyFill="0" applyBorder="0" applyProtection="0">
      <alignment horizontal="justify" vertical="center" wrapText="1"/>
    </xf>
    <xf numFmtId="0" fontId="5" fillId="0" borderId="0" applyNumberFormat="0" applyFont="0" applyFill="0" applyBorder="0" applyProtection="0">
      <alignment horizontal="justify" vertical="center" wrapText="1"/>
    </xf>
    <xf numFmtId="0" fontId="5" fillId="0" borderId="0" applyNumberFormat="0" applyFont="0" applyFill="0" applyBorder="0" applyProtection="0">
      <alignment horizontal="justify" vertical="center" wrapText="1"/>
    </xf>
    <xf numFmtId="0" fontId="5" fillId="0" borderId="0" applyNumberFormat="0" applyFont="0" applyFill="0" applyBorder="0" applyProtection="0">
      <alignment horizontal="justify" vertical="center" wrapText="1"/>
    </xf>
    <xf numFmtId="207" fontId="116" fillId="0" borderId="1">
      <alignment vertical="top"/>
    </xf>
    <xf numFmtId="164" fontId="18" fillId="5" borderId="3" applyNumberFormat="0" applyBorder="0" applyAlignment="0">
      <alignment vertical="center"/>
      <protection locked="0"/>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7" fillId="30" borderId="17" applyNumberFormat="0" applyFont="0" applyAlignment="0" applyProtection="0"/>
    <xf numFmtId="0" fontId="5" fillId="30" borderId="17" applyNumberFormat="0" applyFont="0" applyAlignment="0" applyProtection="0"/>
    <xf numFmtId="0" fontId="5" fillId="30" borderId="17" applyNumberFormat="0" applyFont="0" applyAlignment="0" applyProtection="0"/>
    <xf numFmtId="0" fontId="5" fillId="30" borderId="17" applyNumberFormat="0" applyFont="0" applyAlignment="0" applyProtection="0"/>
    <xf numFmtId="0" fontId="5" fillId="30" borderId="17" applyNumberFormat="0" applyFont="0" applyAlignment="0" applyProtection="0"/>
    <xf numFmtId="0" fontId="5" fillId="30" borderId="17" applyNumberFormat="0" applyFont="0" applyAlignment="0" applyProtection="0"/>
    <xf numFmtId="0" fontId="5" fillId="30" borderId="17" applyNumberFormat="0" applyFont="0" applyAlignment="0" applyProtection="0"/>
    <xf numFmtId="0" fontId="5" fillId="30" borderId="17" applyNumberFormat="0" applyFont="0" applyAlignment="0" applyProtection="0"/>
    <xf numFmtId="0" fontId="5" fillId="30" borderId="17" applyNumberFormat="0" applyFont="0" applyAlignment="0" applyProtection="0"/>
    <xf numFmtId="0" fontId="5" fillId="30" borderId="17" applyNumberFormat="0" applyFont="0" applyAlignment="0" applyProtection="0"/>
    <xf numFmtId="0" fontId="5" fillId="30" borderId="17" applyNumberFormat="0" applyFont="0" applyAlignment="0" applyProtection="0"/>
    <xf numFmtId="0" fontId="5" fillId="30" borderId="17" applyNumberFormat="0" applyFont="0" applyAlignment="0" applyProtection="0"/>
    <xf numFmtId="0" fontId="5" fillId="30" borderId="17" applyNumberFormat="0" applyFont="0" applyAlignment="0" applyProtection="0"/>
    <xf numFmtId="0" fontId="5" fillId="30" borderId="17" applyNumberFormat="0" applyFont="0" applyAlignment="0" applyProtection="0"/>
    <xf numFmtId="0" fontId="5" fillId="30" borderId="17" applyNumberFormat="0" applyFont="0" applyAlignment="0" applyProtection="0"/>
    <xf numFmtId="0" fontId="5"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0" fontId="17" fillId="30" borderId="17" applyNumberFormat="0" applyFont="0" applyAlignment="0" applyProtection="0"/>
    <xf numFmtId="49" fontId="110" fillId="0" borderId="2">
      <alignment horizontal="lef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08" fontId="117" fillId="0" borderId="1"/>
    <xf numFmtId="0" fontId="5" fillId="0" borderId="1" applyNumberFormat="0" applyFont="0" applyFill="0" applyAlignment="0" applyProtection="0"/>
    <xf numFmtId="3" fontId="118" fillId="52" borderId="2">
      <alignment horizontal="justify" vertical="center"/>
    </xf>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7" fillId="0" borderId="0"/>
    <xf numFmtId="183" fontId="40" fillId="0" borderId="0">
      <alignment vertical="top"/>
    </xf>
    <xf numFmtId="183" fontId="40" fillId="0" borderId="0">
      <alignment vertical="top"/>
    </xf>
    <xf numFmtId="38" fontId="40" fillId="0" borderId="0">
      <alignment vertical="top"/>
    </xf>
    <xf numFmtId="175" fontId="7" fillId="0" borderId="0"/>
    <xf numFmtId="49" fontId="123" fillId="54" borderId="24" applyBorder="0" applyProtection="0">
      <alignment horizontal="left" vertical="center"/>
    </xf>
    <xf numFmtId="49" fontId="114" fillId="0" borderId="0"/>
    <xf numFmtId="49" fontId="119" fillId="0" borderId="0">
      <alignment vertical="top"/>
    </xf>
    <xf numFmtId="164" fontId="13" fillId="0" borderId="0" applyFill="0" applyBorder="0" applyAlignment="0" applyProtection="0"/>
    <xf numFmtId="164" fontId="13" fillId="0" borderId="0" applyFill="0" applyBorder="0" applyAlignment="0" applyProtection="0"/>
    <xf numFmtId="164" fontId="13" fillId="0" borderId="0" applyFill="0" applyBorder="0" applyAlignment="0" applyProtection="0"/>
    <xf numFmtId="164" fontId="13" fillId="0" borderId="0" applyFill="0" applyBorder="0" applyAlignment="0" applyProtection="0"/>
    <xf numFmtId="164" fontId="13" fillId="0" borderId="0" applyFill="0" applyBorder="0" applyAlignment="0" applyProtection="0"/>
    <xf numFmtId="164" fontId="13" fillId="0" borderId="0" applyFill="0" applyBorder="0" applyAlignment="0" applyProtection="0"/>
    <xf numFmtId="164" fontId="13" fillId="0" borderId="0" applyFill="0" applyBorder="0" applyAlignment="0" applyProtection="0"/>
    <xf numFmtId="164" fontId="13" fillId="0" borderId="0" applyFill="0" applyBorder="0" applyAlignment="0" applyProtection="0"/>
    <xf numFmtId="164" fontId="13" fillId="0" borderId="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9" fontId="13" fillId="0" borderId="0">
      <alignment horizontal="center"/>
    </xf>
    <xf numFmtId="49" fontId="13" fillId="0" borderId="0">
      <alignment horizontal="center"/>
    </xf>
    <xf numFmtId="49" fontId="13" fillId="0" borderId="0">
      <alignment horizontal="center"/>
    </xf>
    <xf numFmtId="49" fontId="13" fillId="0" borderId="0">
      <alignment horizontal="center"/>
    </xf>
    <xf numFmtId="49" fontId="13" fillId="0" borderId="0">
      <alignment horizontal="center"/>
    </xf>
    <xf numFmtId="49" fontId="13" fillId="0" borderId="0">
      <alignment horizontal="center"/>
    </xf>
    <xf numFmtId="49" fontId="13" fillId="0" borderId="0">
      <alignment horizontal="center"/>
    </xf>
    <xf numFmtId="49" fontId="13" fillId="0" borderId="0">
      <alignment horizontal="center"/>
    </xf>
    <xf numFmtId="49" fontId="13" fillId="0" borderId="0">
      <alignment horizontal="center"/>
    </xf>
    <xf numFmtId="49" fontId="13" fillId="0" borderId="0">
      <alignment horizontal="center"/>
    </xf>
    <xf numFmtId="49" fontId="13" fillId="0" borderId="0">
      <alignment horizontal="center"/>
    </xf>
    <xf numFmtId="49" fontId="13" fillId="0" borderId="0">
      <alignment horizontal="center"/>
    </xf>
    <xf numFmtId="49" fontId="13" fillId="0" borderId="0">
      <alignment horizontal="center"/>
    </xf>
    <xf numFmtId="49" fontId="13" fillId="0" borderId="0">
      <alignment horizontal="center"/>
    </xf>
    <xf numFmtId="49" fontId="13" fillId="0" borderId="0">
      <alignment horizontal="center"/>
    </xf>
    <xf numFmtId="49" fontId="13" fillId="0" borderId="0">
      <alignment horizontal="center"/>
    </xf>
    <xf numFmtId="49" fontId="13" fillId="0" borderId="0">
      <alignment horizontal="center"/>
    </xf>
    <xf numFmtId="190" fontId="5" fillId="0" borderId="0" applyFont="0" applyFill="0" applyBorder="0" applyAlignment="0" applyProtection="0"/>
    <xf numFmtId="191" fontId="5" fillId="0" borderId="0" applyFont="0" applyFill="0" applyBorder="0" applyAlignment="0" applyProtection="0"/>
    <xf numFmtId="2" fontId="13" fillId="0" borderId="0" applyFill="0" applyBorder="0" applyAlignment="0" applyProtection="0"/>
    <xf numFmtId="2" fontId="13" fillId="0" borderId="0" applyFill="0" applyBorder="0" applyAlignment="0" applyProtection="0"/>
    <xf numFmtId="2" fontId="13" fillId="0" borderId="0" applyFill="0" applyBorder="0" applyAlignment="0" applyProtection="0"/>
    <xf numFmtId="2" fontId="13" fillId="0" borderId="0" applyFill="0" applyBorder="0" applyAlignment="0" applyProtection="0"/>
    <xf numFmtId="2" fontId="13" fillId="0" borderId="0" applyFill="0" applyBorder="0" applyAlignment="0" applyProtection="0"/>
    <xf numFmtId="2" fontId="13" fillId="0" borderId="0" applyFill="0" applyBorder="0" applyAlignment="0" applyProtection="0"/>
    <xf numFmtId="2" fontId="13" fillId="0" borderId="0" applyFill="0" applyBorder="0" applyAlignment="0" applyProtection="0"/>
    <xf numFmtId="2" fontId="13" fillId="0" borderId="0" applyFill="0" applyBorder="0" applyAlignment="0" applyProtection="0"/>
    <xf numFmtId="2" fontId="13" fillId="0" borderId="0" applyFill="0" applyBorder="0" applyAlignment="0" applyProtection="0"/>
    <xf numFmtId="2" fontId="13" fillId="0" borderId="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79" fontId="17"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2" fillId="0" borderId="0" applyFont="0" applyFill="0" applyBorder="0" applyAlignment="0" applyProtection="0"/>
    <xf numFmtId="170" fontId="5" fillId="0" borderId="0" applyFont="0" applyFill="0" applyBorder="0" applyAlignment="0" applyProtection="0"/>
    <xf numFmtId="209" fontId="5" fillId="0" borderId="0" applyFont="0" applyFill="0" applyBorder="0" applyAlignment="0" applyProtection="0"/>
    <xf numFmtId="4" fontId="2" fillId="4" borderId="0" applyBorder="0">
      <alignment horizontal="right"/>
    </xf>
    <xf numFmtId="4" fontId="2" fillId="4" borderId="0" applyBorder="0">
      <alignment horizontal="right"/>
    </xf>
    <xf numFmtId="4" fontId="2" fillId="4" borderId="0" applyFont="0" applyBorder="0">
      <alignment horizontal="right"/>
    </xf>
    <xf numFmtId="4" fontId="2" fillId="4" borderId="0" applyBorder="0">
      <alignment horizontal="right"/>
    </xf>
    <xf numFmtId="4" fontId="2" fillId="53" borderId="25" applyBorder="0">
      <alignment horizontal="right"/>
    </xf>
    <xf numFmtId="4" fontId="2" fillId="53" borderId="25" applyBorder="0">
      <alignment horizontal="right"/>
    </xf>
    <xf numFmtId="4" fontId="2" fillId="4" borderId="1" applyFont="0" applyBorder="0">
      <alignment horizontal="right"/>
    </xf>
    <xf numFmtId="4" fontId="2" fillId="4" borderId="1" applyFont="0" applyBorder="0">
      <alignment horizontal="right"/>
    </xf>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210" fontId="6" fillId="0" borderId="2">
      <alignment vertical="top" wrapText="1"/>
    </xf>
    <xf numFmtId="165" fontId="5" fillId="0" borderId="1" applyFont="0" applyFill="0" applyBorder="0" applyProtection="0">
      <alignment horizontal="center" vertical="center"/>
    </xf>
    <xf numFmtId="165" fontId="5" fillId="0" borderId="1" applyFont="0" applyFill="0" applyBorder="0" applyProtection="0">
      <alignment horizontal="center" vertical="center"/>
    </xf>
    <xf numFmtId="165" fontId="5" fillId="0" borderId="1" applyFont="0" applyFill="0" applyBorder="0" applyProtection="0">
      <alignment horizontal="center" vertical="center"/>
    </xf>
    <xf numFmtId="165" fontId="5" fillId="0" borderId="1" applyFont="0" applyFill="0" applyBorder="0" applyProtection="0">
      <alignment horizontal="center" vertical="center"/>
    </xf>
    <xf numFmtId="3" fontId="5" fillId="0" borderId="0" applyFont="0" applyBorder="0">
      <alignment horizontal="center"/>
    </xf>
    <xf numFmtId="180" fontId="36" fillId="0" borderId="0">
      <protection locked="0"/>
    </xf>
    <xf numFmtId="180" fontId="36" fillId="0" borderId="0">
      <protection locked="0"/>
    </xf>
    <xf numFmtId="49" fontId="108" fillId="0" borderId="1">
      <alignment horizontal="center" vertical="center" wrapText="1"/>
    </xf>
    <xf numFmtId="0" fontId="6" fillId="0" borderId="1" applyBorder="0">
      <alignment horizontal="center" vertical="center" wrapText="1"/>
    </xf>
    <xf numFmtId="49" fontId="108" fillId="0" borderId="1">
      <alignment horizontal="center" vertical="center" wrapText="1"/>
    </xf>
    <xf numFmtId="49" fontId="95" fillId="0" borderId="1" applyNumberFormat="0" applyFill="0" applyAlignment="0" applyProtection="0"/>
    <xf numFmtId="166" fontId="5" fillId="0" borderId="0"/>
    <xf numFmtId="0" fontId="17" fillId="0" borderId="0"/>
    <xf numFmtId="9" fontId="1" fillId="0" borderId="0" applyFont="0" applyFill="0" applyBorder="0" applyAlignment="0" applyProtection="0"/>
  </cellStyleXfs>
  <cellXfs count="284">
    <xf numFmtId="0" fontId="0" fillId="0" borderId="0" xfId="0"/>
    <xf numFmtId="2" fontId="124" fillId="0" borderId="26" xfId="0" applyNumberFormat="1" applyFont="1" applyBorder="1" applyAlignment="1">
      <alignment horizontal="center" vertical="center" wrapText="1"/>
    </xf>
    <xf numFmtId="164" fontId="124" fillId="0" borderId="26" xfId="0" applyNumberFormat="1" applyFont="1" applyBorder="1" applyAlignment="1">
      <alignment horizontal="center" vertical="center" wrapText="1"/>
    </xf>
    <xf numFmtId="0" fontId="124" fillId="0" borderId="0" xfId="0" applyFont="1" applyBorder="1" applyAlignment="1">
      <alignment horizontal="left" vertical="center" wrapText="1"/>
    </xf>
    <xf numFmtId="0" fontId="124" fillId="0" borderId="0" xfId="0" applyFont="1"/>
    <xf numFmtId="0" fontId="125" fillId="0" borderId="0" xfId="0" applyFont="1"/>
    <xf numFmtId="0" fontId="124" fillId="0" borderId="0" xfId="0" applyFont="1" applyAlignment="1">
      <alignment horizontal="center"/>
    </xf>
    <xf numFmtId="164" fontId="125" fillId="0" borderId="27" xfId="0" applyNumberFormat="1" applyFont="1" applyBorder="1" applyAlignment="1">
      <alignment horizontal="center" vertical="center" wrapText="1"/>
    </xf>
    <xf numFmtId="0" fontId="124" fillId="0" borderId="0" xfId="0" applyFont="1" applyAlignment="1">
      <alignment vertical="center"/>
    </xf>
    <xf numFmtId="164" fontId="124" fillId="0" borderId="26" xfId="0" applyNumberFormat="1" applyFont="1" applyFill="1" applyBorder="1" applyAlignment="1">
      <alignment horizontal="center" vertical="center" wrapText="1"/>
    </xf>
    <xf numFmtId="2" fontId="125" fillId="0" borderId="26" xfId="0" applyNumberFormat="1" applyFont="1" applyBorder="1" applyAlignment="1">
      <alignment horizontal="center" vertical="center" wrapText="1"/>
    </xf>
    <xf numFmtId="164" fontId="125" fillId="0" borderId="26" xfId="0" applyNumberFormat="1" applyFont="1" applyBorder="1" applyAlignment="1">
      <alignment horizontal="center" vertical="center" wrapText="1"/>
    </xf>
    <xf numFmtId="0" fontId="125" fillId="0" borderId="30" xfId="0" applyFont="1" applyBorder="1" applyAlignment="1">
      <alignment horizontal="center" vertical="center" wrapText="1"/>
    </xf>
    <xf numFmtId="0" fontId="124" fillId="0" borderId="26" xfId="0" applyFont="1" applyBorder="1" applyAlignment="1">
      <alignment horizontal="center" vertical="center" wrapText="1"/>
    </xf>
    <xf numFmtId="0" fontId="125" fillId="0" borderId="26" xfId="0" applyFont="1" applyBorder="1" applyAlignment="1">
      <alignment horizontal="center" vertical="center" wrapText="1"/>
    </xf>
    <xf numFmtId="2" fontId="124" fillId="0" borderId="33" xfId="0" applyNumberFormat="1" applyFont="1" applyBorder="1" applyAlignment="1">
      <alignment horizontal="center" vertical="center" wrapText="1"/>
    </xf>
    <xf numFmtId="2" fontId="125" fillId="0" borderId="33" xfId="0" applyNumberFormat="1" applyFont="1" applyBorder="1" applyAlignment="1">
      <alignment horizontal="center" vertical="center" wrapText="1"/>
    </xf>
    <xf numFmtId="2" fontId="125" fillId="0" borderId="5" xfId="0" applyNumberFormat="1" applyFont="1" applyBorder="1" applyAlignment="1">
      <alignment horizontal="center" vertical="center" wrapText="1"/>
    </xf>
    <xf numFmtId="0" fontId="124" fillId="0" borderId="30" xfId="0" applyFont="1" applyBorder="1" applyAlignment="1">
      <alignment horizontal="center" vertical="center" wrapText="1"/>
    </xf>
    <xf numFmtId="2" fontId="125" fillId="0" borderId="27" xfId="0" applyNumberFormat="1" applyFont="1" applyBorder="1" applyAlignment="1">
      <alignment horizontal="center" vertical="center" wrapText="1"/>
    </xf>
    <xf numFmtId="0" fontId="124" fillId="0" borderId="0" xfId="0" applyFont="1" applyBorder="1" applyAlignment="1">
      <alignment horizontal="center" vertical="center" wrapText="1"/>
    </xf>
    <xf numFmtId="0" fontId="125" fillId="0" borderId="31" xfId="0" applyFont="1" applyBorder="1" applyAlignment="1">
      <alignment horizontal="center" vertical="center" wrapText="1"/>
    </xf>
    <xf numFmtId="0" fontId="125" fillId="0" borderId="26" xfId="0" applyFont="1" applyBorder="1" applyAlignment="1">
      <alignment horizontal="center" vertical="center" wrapText="1"/>
    </xf>
    <xf numFmtId="2" fontId="124" fillId="0" borderId="27" xfId="0" applyNumberFormat="1" applyFont="1" applyBorder="1" applyAlignment="1">
      <alignment horizontal="center" vertical="center" wrapText="1"/>
    </xf>
    <xf numFmtId="2" fontId="124" fillId="0" borderId="30" xfId="0" applyNumberFormat="1" applyFont="1" applyBorder="1" applyAlignment="1">
      <alignment horizontal="center" vertical="center" wrapText="1"/>
    </xf>
    <xf numFmtId="164" fontId="124" fillId="0" borderId="29" xfId="0" applyNumberFormat="1" applyFont="1" applyBorder="1" applyAlignment="1">
      <alignment horizontal="center" vertical="center" wrapText="1"/>
    </xf>
    <xf numFmtId="164" fontId="124" fillId="0" borderId="34" xfId="0" applyNumberFormat="1" applyFont="1" applyBorder="1" applyAlignment="1">
      <alignment horizontal="center" vertical="center" wrapText="1"/>
    </xf>
    <xf numFmtId="2" fontId="124" fillId="56" borderId="26" xfId="0" applyNumberFormat="1" applyFont="1" applyFill="1" applyBorder="1" applyAlignment="1">
      <alignment horizontal="center" vertical="center" wrapText="1"/>
    </xf>
    <xf numFmtId="164" fontId="124" fillId="56" borderId="26" xfId="0" applyNumberFormat="1" applyFont="1" applyFill="1" applyBorder="1" applyAlignment="1">
      <alignment horizontal="center" vertical="center" wrapText="1"/>
    </xf>
    <xf numFmtId="0" fontId="124" fillId="0" borderId="27" xfId="0" applyFont="1" applyBorder="1" applyAlignment="1">
      <alignment horizontal="center" vertical="center" wrapText="1"/>
    </xf>
    <xf numFmtId="164" fontId="124" fillId="0" borderId="29" xfId="0" applyNumberFormat="1" applyFont="1" applyFill="1" applyBorder="1" applyAlignment="1">
      <alignment horizontal="center" vertical="center" wrapText="1"/>
    </xf>
    <xf numFmtId="0" fontId="125" fillId="0" borderId="26" xfId="0" applyFont="1" applyBorder="1" applyAlignment="1">
      <alignment horizontal="center" vertical="center" wrapText="1"/>
    </xf>
    <xf numFmtId="164" fontId="125" fillId="0" borderId="26" xfId="0" applyNumberFormat="1" applyFont="1" applyFill="1" applyBorder="1" applyAlignment="1">
      <alignment horizontal="center" vertical="center" wrapText="1"/>
    </xf>
    <xf numFmtId="14" fontId="125" fillId="0" borderId="26" xfId="0" applyNumberFormat="1" applyFont="1" applyBorder="1" applyAlignment="1">
      <alignment horizontal="center" vertical="center" wrapText="1"/>
    </xf>
    <xf numFmtId="0" fontId="125" fillId="0" borderId="26" xfId="0" applyFont="1" applyFill="1" applyBorder="1" applyAlignment="1">
      <alignment horizontal="center" vertical="center" wrapText="1"/>
    </xf>
    <xf numFmtId="0" fontId="125" fillId="0" borderId="26" xfId="0" applyFont="1" applyBorder="1" applyAlignment="1">
      <alignment horizontal="center" vertical="center" wrapText="1"/>
    </xf>
    <xf numFmtId="2" fontId="124" fillId="0" borderId="26" xfId="0" applyNumberFormat="1" applyFont="1" applyBorder="1" applyAlignment="1">
      <alignment horizontal="center" vertical="center" wrapText="1"/>
    </xf>
    <xf numFmtId="164" fontId="124" fillId="0" borderId="26" xfId="0" applyNumberFormat="1" applyFont="1" applyBorder="1" applyAlignment="1">
      <alignment horizontal="center" vertical="center" wrapText="1"/>
    </xf>
    <xf numFmtId="0" fontId="125" fillId="0" borderId="31" xfId="0" applyFont="1" applyBorder="1" applyAlignment="1">
      <alignment horizontal="center" vertical="center" wrapText="1"/>
    </xf>
    <xf numFmtId="0" fontId="125" fillId="0" borderId="26" xfId="0" applyFont="1" applyBorder="1" applyAlignment="1">
      <alignment horizontal="center" vertical="center" wrapText="1"/>
    </xf>
    <xf numFmtId="0" fontId="125" fillId="0" borderId="30" xfId="0" applyFont="1" applyBorder="1" applyAlignment="1">
      <alignment horizontal="center" vertical="center" wrapText="1"/>
    </xf>
    <xf numFmtId="0" fontId="124" fillId="0" borderId="30" xfId="0" applyFont="1" applyBorder="1" applyAlignment="1">
      <alignment horizontal="center" vertical="center" wrapText="1"/>
    </xf>
    <xf numFmtId="0" fontId="125" fillId="0" borderId="27" xfId="0" applyFont="1" applyBorder="1" applyAlignment="1">
      <alignment horizontal="center" vertical="center" wrapText="1"/>
    </xf>
    <xf numFmtId="164" fontId="125" fillId="0" borderId="30" xfId="0" applyNumberFormat="1" applyFont="1" applyBorder="1" applyAlignment="1">
      <alignment horizontal="center" vertical="center" wrapText="1"/>
    </xf>
    <xf numFmtId="2" fontId="125" fillId="0" borderId="30" xfId="0" applyNumberFormat="1" applyFont="1" applyBorder="1" applyAlignment="1">
      <alignment horizontal="center" vertical="center" wrapText="1"/>
    </xf>
    <xf numFmtId="2" fontId="125" fillId="0" borderId="31" xfId="0" applyNumberFormat="1" applyFont="1" applyBorder="1" applyAlignment="1">
      <alignment horizontal="center" vertical="center" wrapText="1"/>
    </xf>
    <xf numFmtId="0" fontId="124" fillId="0" borderId="26" xfId="0" applyFont="1" applyBorder="1" applyAlignment="1">
      <alignment horizontal="center" vertical="center" wrapText="1"/>
    </xf>
    <xf numFmtId="2" fontId="124" fillId="0" borderId="30" xfId="0" applyNumberFormat="1" applyFont="1" applyBorder="1" applyAlignment="1">
      <alignment horizontal="center" vertical="center" wrapText="1"/>
    </xf>
    <xf numFmtId="2" fontId="124" fillId="0" borderId="31" xfId="0" applyNumberFormat="1" applyFont="1" applyBorder="1" applyAlignment="1">
      <alignment horizontal="center" vertical="center" wrapText="1"/>
    </xf>
    <xf numFmtId="0" fontId="125" fillId="56" borderId="31" xfId="0" applyFont="1" applyFill="1" applyBorder="1" applyAlignment="1">
      <alignment horizontal="center" vertical="center" wrapText="1"/>
    </xf>
    <xf numFmtId="164" fontId="124" fillId="0" borderId="31" xfId="0" applyNumberFormat="1" applyFont="1" applyBorder="1" applyAlignment="1">
      <alignment horizontal="center" vertical="center" wrapText="1"/>
    </xf>
    <xf numFmtId="2" fontId="125" fillId="56" borderId="26" xfId="0" applyNumberFormat="1" applyFont="1" applyFill="1" applyBorder="1" applyAlignment="1">
      <alignment horizontal="center" vertical="center" wrapText="1"/>
    </xf>
    <xf numFmtId="164" fontId="125" fillId="56" borderId="26" xfId="0" applyNumberFormat="1" applyFont="1" applyFill="1" applyBorder="1" applyAlignment="1">
      <alignment horizontal="center" vertical="center" wrapText="1"/>
    </xf>
    <xf numFmtId="164" fontId="125" fillId="56" borderId="27" xfId="0" applyNumberFormat="1" applyFont="1" applyFill="1" applyBorder="1" applyAlignment="1">
      <alignment horizontal="center" vertical="center" wrapText="1"/>
    </xf>
    <xf numFmtId="9" fontId="125" fillId="56" borderId="26" xfId="2443" applyFont="1" applyFill="1" applyBorder="1" applyAlignment="1">
      <alignment horizontal="center" vertical="center" wrapText="1"/>
    </xf>
    <xf numFmtId="164" fontId="125" fillId="0" borderId="35" xfId="0" applyNumberFormat="1" applyFont="1" applyBorder="1" applyAlignment="1">
      <alignment horizontal="center" vertical="center" wrapText="1"/>
    </xf>
    <xf numFmtId="0" fontId="125" fillId="0" borderId="0" xfId="0" applyFont="1" applyAlignment="1">
      <alignment horizontal="center" vertical="center" wrapText="1"/>
    </xf>
    <xf numFmtId="0" fontId="126" fillId="56" borderId="26" xfId="0" applyFont="1" applyFill="1" applyBorder="1" applyAlignment="1">
      <alignment horizontal="center" vertical="center" wrapText="1"/>
    </xf>
    <xf numFmtId="164" fontId="125" fillId="0" borderId="30" xfId="0" applyNumberFormat="1" applyFont="1" applyFill="1" applyBorder="1" applyAlignment="1">
      <alignment horizontal="center" vertical="center" wrapText="1"/>
    </xf>
    <xf numFmtId="0" fontId="125" fillId="0" borderId="24" xfId="0" applyFont="1" applyFill="1" applyBorder="1" applyAlignment="1">
      <alignment horizontal="center" vertical="center" wrapText="1"/>
    </xf>
    <xf numFmtId="0" fontId="125" fillId="0" borderId="28" xfId="0" applyFont="1" applyBorder="1" applyAlignment="1">
      <alignment horizontal="left" vertical="center" wrapText="1"/>
    </xf>
    <xf numFmtId="0" fontId="125" fillId="0" borderId="26" xfId="0" applyFont="1" applyBorder="1" applyAlignment="1">
      <alignment horizontal="left" vertical="center" wrapText="1"/>
    </xf>
    <xf numFmtId="0" fontId="125" fillId="56" borderId="31" xfId="0" applyFont="1" applyFill="1" applyBorder="1" applyAlignment="1">
      <alignment horizontal="center" vertical="center" wrapText="1"/>
    </xf>
    <xf numFmtId="0" fontId="125" fillId="56" borderId="26" xfId="0" applyFont="1" applyFill="1" applyBorder="1" applyAlignment="1">
      <alignment horizontal="center" vertical="center" wrapText="1"/>
    </xf>
    <xf numFmtId="164" fontId="125" fillId="56" borderId="0" xfId="0" applyNumberFormat="1" applyFont="1" applyFill="1" applyBorder="1" applyAlignment="1">
      <alignment horizontal="center" vertical="center" wrapText="1"/>
    </xf>
    <xf numFmtId="2" fontId="125" fillId="56" borderId="31" xfId="0" applyNumberFormat="1" applyFont="1" applyFill="1" applyBorder="1" applyAlignment="1">
      <alignment horizontal="center" vertical="center" wrapText="1"/>
    </xf>
    <xf numFmtId="4" fontId="125" fillId="56" borderId="26" xfId="0" applyNumberFormat="1" applyFont="1" applyFill="1" applyBorder="1" applyAlignment="1">
      <alignment horizontal="center" vertical="center" wrapText="1"/>
    </xf>
    <xf numFmtId="0" fontId="124" fillId="56" borderId="30" xfId="0" applyFont="1" applyFill="1" applyBorder="1" applyAlignment="1">
      <alignment horizontal="center" vertical="center" wrapText="1"/>
    </xf>
    <xf numFmtId="164" fontId="124" fillId="56" borderId="29" xfId="0" applyNumberFormat="1" applyFont="1" applyFill="1" applyBorder="1" applyAlignment="1">
      <alignment horizontal="center" vertical="center" wrapText="1"/>
    </xf>
    <xf numFmtId="164" fontId="125" fillId="56" borderId="29" xfId="0" applyNumberFormat="1" applyFont="1" applyFill="1" applyBorder="1" applyAlignment="1">
      <alignment horizontal="center" vertical="center" wrapText="1"/>
    </xf>
    <xf numFmtId="2" fontId="124" fillId="56" borderId="33" xfId="0" applyNumberFormat="1" applyFont="1" applyFill="1" applyBorder="1" applyAlignment="1">
      <alignment horizontal="center" vertical="center" wrapText="1"/>
    </xf>
    <xf numFmtId="2" fontId="125" fillId="56" borderId="33" xfId="0" applyNumberFormat="1" applyFont="1" applyFill="1" applyBorder="1" applyAlignment="1">
      <alignment horizontal="center" vertical="center" wrapText="1"/>
    </xf>
    <xf numFmtId="2" fontId="124" fillId="56" borderId="4" xfId="0" applyNumberFormat="1" applyFont="1" applyFill="1" applyBorder="1" applyAlignment="1">
      <alignment horizontal="center" vertical="center" wrapText="1"/>
    </xf>
    <xf numFmtId="164" fontId="124" fillId="56" borderId="36" xfId="0" applyNumberFormat="1" applyFont="1" applyFill="1" applyBorder="1" applyAlignment="1">
      <alignment horizontal="center" vertical="center" wrapText="1"/>
    </xf>
    <xf numFmtId="2" fontId="125" fillId="56" borderId="4" xfId="0" applyNumberFormat="1" applyFont="1" applyFill="1" applyBorder="1" applyAlignment="1">
      <alignment horizontal="center" vertical="center" wrapText="1"/>
    </xf>
    <xf numFmtId="164" fontId="125" fillId="56" borderId="36" xfId="0" applyNumberFormat="1" applyFont="1" applyFill="1" applyBorder="1" applyAlignment="1">
      <alignment horizontal="center" vertical="center" wrapText="1"/>
    </xf>
    <xf numFmtId="2" fontId="125" fillId="56" borderId="35" xfId="0" applyNumberFormat="1" applyFont="1" applyFill="1" applyBorder="1" applyAlignment="1">
      <alignment horizontal="center" vertical="center" wrapText="1"/>
    </xf>
    <xf numFmtId="164" fontId="125" fillId="56" borderId="34" xfId="0" applyNumberFormat="1" applyFont="1" applyFill="1" applyBorder="1" applyAlignment="1">
      <alignment horizontal="center" vertical="center" wrapText="1"/>
    </xf>
    <xf numFmtId="0" fontId="124" fillId="56" borderId="26" xfId="0" applyFont="1" applyFill="1" applyBorder="1" applyAlignment="1">
      <alignment horizontal="center" vertical="center" wrapText="1"/>
    </xf>
    <xf numFmtId="2" fontId="125" fillId="56" borderId="27" xfId="0" applyNumberFormat="1" applyFont="1" applyFill="1" applyBorder="1" applyAlignment="1">
      <alignment horizontal="center" vertical="center" wrapText="1"/>
    </xf>
    <xf numFmtId="9" fontId="125" fillId="56" borderId="27" xfId="2443" applyFont="1" applyFill="1" applyBorder="1" applyAlignment="1">
      <alignment horizontal="center" vertical="center" wrapText="1"/>
    </xf>
    <xf numFmtId="9" fontId="125" fillId="56" borderId="27" xfId="2443" applyNumberFormat="1" applyFont="1" applyFill="1" applyBorder="1" applyAlignment="1">
      <alignment horizontal="center" vertical="center" wrapText="1"/>
    </xf>
    <xf numFmtId="0" fontId="125" fillId="56" borderId="26" xfId="0" applyFont="1" applyFill="1" applyBorder="1" applyAlignment="1">
      <alignment horizontal="center" vertical="center" wrapText="1"/>
    </xf>
    <xf numFmtId="0" fontId="125" fillId="56" borderId="28" xfId="0" applyFont="1" applyFill="1" applyBorder="1" applyAlignment="1">
      <alignment horizontal="center" vertical="center" wrapText="1"/>
    </xf>
    <xf numFmtId="2" fontId="125" fillId="56" borderId="28" xfId="0" applyNumberFormat="1" applyFont="1" applyFill="1" applyBorder="1" applyAlignment="1">
      <alignment horizontal="center" vertical="center" wrapText="1"/>
    </xf>
    <xf numFmtId="164" fontId="125" fillId="56" borderId="28" xfId="0" applyNumberFormat="1" applyFont="1" applyFill="1" applyBorder="1" applyAlignment="1">
      <alignment horizontal="center" vertical="center" wrapText="1"/>
    </xf>
    <xf numFmtId="0" fontId="125" fillId="56" borderId="27" xfId="0" applyFont="1" applyFill="1" applyBorder="1" applyAlignment="1">
      <alignment horizontal="center" vertical="center" wrapText="1"/>
    </xf>
    <xf numFmtId="0" fontId="125" fillId="56" borderId="2" xfId="0" applyFont="1" applyFill="1" applyBorder="1" applyAlignment="1">
      <alignment horizontal="center" vertical="center" wrapText="1"/>
    </xf>
    <xf numFmtId="0" fontId="125" fillId="56" borderId="30" xfId="0" applyFont="1" applyFill="1" applyBorder="1" applyAlignment="1">
      <alignment horizontal="center" vertical="center" wrapText="1"/>
    </xf>
    <xf numFmtId="0" fontId="125" fillId="56" borderId="26" xfId="0" applyFont="1" applyFill="1" applyBorder="1" applyAlignment="1">
      <alignment horizontal="center" vertical="center" wrapText="1"/>
    </xf>
    <xf numFmtId="164" fontId="124" fillId="56" borderId="30" xfId="0" applyNumberFormat="1" applyFont="1" applyFill="1" applyBorder="1" applyAlignment="1">
      <alignment horizontal="center" vertical="center" wrapText="1"/>
    </xf>
    <xf numFmtId="2" fontId="125" fillId="56" borderId="30" xfId="0" applyNumberFormat="1" applyFont="1" applyFill="1" applyBorder="1" applyAlignment="1">
      <alignment horizontal="center" vertical="center" wrapText="1"/>
    </xf>
    <xf numFmtId="164" fontId="125" fillId="56" borderId="30" xfId="0" applyNumberFormat="1" applyFont="1" applyFill="1" applyBorder="1" applyAlignment="1">
      <alignment horizontal="center" vertical="center" wrapText="1"/>
    </xf>
    <xf numFmtId="164" fontId="125" fillId="56" borderId="31" xfId="0" applyNumberFormat="1" applyFont="1" applyFill="1" applyBorder="1" applyAlignment="1">
      <alignment horizontal="center" vertical="center" wrapText="1"/>
    </xf>
    <xf numFmtId="164" fontId="125" fillId="56" borderId="35" xfId="0" applyNumberFormat="1" applyFont="1" applyFill="1" applyBorder="1" applyAlignment="1">
      <alignment horizontal="center" vertical="center" wrapText="1"/>
    </xf>
    <xf numFmtId="164" fontId="125" fillId="56" borderId="33" xfId="0" applyNumberFormat="1" applyFont="1" applyFill="1" applyBorder="1" applyAlignment="1">
      <alignment horizontal="center" vertical="center" wrapText="1"/>
    </xf>
    <xf numFmtId="0" fontId="125" fillId="56" borderId="37" xfId="0" applyFont="1" applyFill="1" applyBorder="1" applyAlignment="1">
      <alignment horizontal="center" vertical="center" wrapText="1"/>
    </xf>
    <xf numFmtId="0" fontId="125" fillId="56" borderId="26" xfId="0" applyFont="1" applyFill="1" applyBorder="1" applyAlignment="1">
      <alignment horizontal="center" vertical="center" wrapText="1"/>
    </xf>
    <xf numFmtId="2" fontId="125" fillId="56" borderId="30" xfId="0" applyNumberFormat="1" applyFont="1" applyFill="1" applyBorder="1" applyAlignment="1">
      <alignment horizontal="center" vertical="center" wrapText="1"/>
    </xf>
    <xf numFmtId="9" fontId="125" fillId="56" borderId="30" xfId="2443" applyFont="1" applyFill="1" applyBorder="1" applyAlignment="1">
      <alignment horizontal="center" vertical="center" wrapText="1"/>
    </xf>
    <xf numFmtId="0" fontId="125" fillId="56" borderId="29" xfId="0" applyFont="1" applyFill="1" applyBorder="1" applyAlignment="1">
      <alignment horizontal="center" vertical="center" wrapText="1"/>
    </xf>
    <xf numFmtId="0" fontId="125" fillId="56" borderId="32" xfId="0" applyFont="1" applyFill="1" applyBorder="1" applyAlignment="1">
      <alignment horizontal="center" vertical="center" wrapText="1"/>
    </xf>
    <xf numFmtId="1" fontId="125" fillId="56" borderId="26" xfId="0" applyNumberFormat="1" applyFont="1" applyFill="1" applyBorder="1" applyAlignment="1">
      <alignment horizontal="center" vertical="center" wrapText="1"/>
    </xf>
    <xf numFmtId="1" fontId="125" fillId="56" borderId="27" xfId="0" applyNumberFormat="1" applyFont="1" applyFill="1" applyBorder="1" applyAlignment="1">
      <alignment horizontal="center" vertical="center" wrapText="1"/>
    </xf>
    <xf numFmtId="211" fontId="125" fillId="56" borderId="26" xfId="0" applyNumberFormat="1" applyFont="1" applyFill="1" applyBorder="1" applyAlignment="1">
      <alignment horizontal="center" vertical="center" wrapText="1"/>
    </xf>
    <xf numFmtId="211" fontId="125" fillId="56" borderId="27" xfId="0" applyNumberFormat="1" applyFont="1" applyFill="1" applyBorder="1" applyAlignment="1">
      <alignment horizontal="center" vertical="center" wrapText="1"/>
    </xf>
    <xf numFmtId="10" fontId="125" fillId="56" borderId="26" xfId="2443" applyNumberFormat="1" applyFont="1" applyFill="1" applyBorder="1" applyAlignment="1">
      <alignment horizontal="center" vertical="center" wrapText="1"/>
    </xf>
    <xf numFmtId="211" fontId="124" fillId="56" borderId="26" xfId="0" applyNumberFormat="1" applyFont="1" applyFill="1" applyBorder="1" applyAlignment="1">
      <alignment horizontal="center" vertical="center" wrapText="1"/>
    </xf>
    <xf numFmtId="0" fontId="125" fillId="56" borderId="26" xfId="2443" applyNumberFormat="1" applyFont="1" applyFill="1" applyBorder="1" applyAlignment="1">
      <alignment horizontal="center" vertical="center" wrapText="1"/>
    </xf>
    <xf numFmtId="2" fontId="125" fillId="56" borderId="26" xfId="2443" applyNumberFormat="1" applyFont="1" applyFill="1" applyBorder="1" applyAlignment="1">
      <alignment horizontal="center" vertical="center" wrapText="1"/>
    </xf>
    <xf numFmtId="0" fontId="129" fillId="56" borderId="26" xfId="0" applyNumberFormat="1" applyFont="1" applyFill="1" applyBorder="1" applyAlignment="1">
      <alignment horizontal="center" vertical="center" wrapText="1"/>
    </xf>
    <xf numFmtId="164" fontId="125" fillId="56" borderId="26" xfId="2443" applyNumberFormat="1" applyFont="1" applyFill="1" applyBorder="1" applyAlignment="1">
      <alignment horizontal="center" vertical="center" wrapText="1"/>
    </xf>
    <xf numFmtId="0" fontId="125" fillId="56" borderId="27" xfId="0" applyNumberFormat="1" applyFont="1" applyFill="1" applyBorder="1" applyAlignment="1">
      <alignment horizontal="center" vertical="center" wrapText="1"/>
    </xf>
    <xf numFmtId="0" fontId="125" fillId="56" borderId="27" xfId="2443" applyNumberFormat="1" applyFont="1" applyFill="1" applyBorder="1" applyAlignment="1">
      <alignment horizontal="center" vertical="center" wrapText="1"/>
    </xf>
    <xf numFmtId="164" fontId="125" fillId="56" borderId="27" xfId="2443" applyNumberFormat="1" applyFont="1" applyFill="1" applyBorder="1" applyAlignment="1">
      <alignment horizontal="center" vertical="center" wrapText="1"/>
    </xf>
    <xf numFmtId="0" fontId="129" fillId="0" borderId="26" xfId="0" applyFont="1" applyBorder="1" applyAlignment="1">
      <alignment horizontal="center" vertical="center" wrapText="1"/>
    </xf>
    <xf numFmtId="2" fontId="125" fillId="0" borderId="26" xfId="0" applyNumberFormat="1" applyFont="1" applyFill="1" applyBorder="1" applyAlignment="1">
      <alignment horizontal="center" vertical="center" wrapText="1"/>
    </xf>
    <xf numFmtId="0" fontId="125" fillId="56" borderId="30" xfId="0" applyFont="1" applyFill="1" applyBorder="1" applyAlignment="1">
      <alignment horizontal="center" vertical="center" wrapText="1"/>
    </xf>
    <xf numFmtId="0" fontId="125" fillId="56" borderId="31" xfId="0" applyFont="1" applyFill="1" applyBorder="1" applyAlignment="1">
      <alignment horizontal="center" vertical="center" wrapText="1"/>
    </xf>
    <xf numFmtId="0" fontId="125" fillId="56" borderId="26" xfId="0" applyFont="1" applyFill="1" applyBorder="1" applyAlignment="1">
      <alignment horizontal="center" vertical="center" wrapText="1"/>
    </xf>
    <xf numFmtId="0" fontId="126" fillId="56" borderId="28" xfId="0" applyFont="1" applyFill="1" applyBorder="1" applyAlignment="1">
      <alignment horizontal="center" vertical="center" wrapText="1"/>
    </xf>
    <xf numFmtId="2" fontId="125" fillId="56" borderId="26" xfId="0" applyNumberFormat="1" applyFont="1" applyFill="1" applyBorder="1" applyAlignment="1">
      <alignment horizontal="center" vertical="center" wrapText="1"/>
    </xf>
    <xf numFmtId="164" fontId="125" fillId="56" borderId="26" xfId="0" applyNumberFormat="1" applyFont="1" applyFill="1" applyBorder="1" applyAlignment="1">
      <alignment horizontal="center" vertical="center" wrapText="1"/>
    </xf>
    <xf numFmtId="0" fontId="128" fillId="0" borderId="0" xfId="0" applyFont="1" applyBorder="1" applyAlignment="1">
      <alignment horizontal="left" vertical="center" wrapText="1"/>
    </xf>
    <xf numFmtId="0" fontId="125" fillId="56" borderId="28" xfId="0" applyFont="1" applyFill="1" applyBorder="1" applyAlignment="1">
      <alignment horizontal="center" vertical="center" wrapText="1"/>
    </xf>
    <xf numFmtId="0" fontId="125" fillId="56" borderId="29" xfId="0" applyFont="1" applyFill="1" applyBorder="1" applyAlignment="1">
      <alignment horizontal="center" vertical="center" wrapText="1"/>
    </xf>
    <xf numFmtId="0" fontId="126" fillId="56" borderId="26" xfId="0" applyFont="1" applyFill="1" applyBorder="1" applyAlignment="1">
      <alignment horizontal="center" vertical="center" wrapText="1"/>
    </xf>
    <xf numFmtId="0" fontId="125" fillId="56" borderId="26" xfId="0" applyFont="1" applyFill="1" applyBorder="1" applyAlignment="1">
      <alignment horizontal="center" vertical="center" wrapText="1"/>
    </xf>
    <xf numFmtId="0" fontId="125" fillId="56" borderId="2" xfId="0" applyFont="1" applyFill="1" applyBorder="1" applyAlignment="1">
      <alignment horizontal="center" vertical="center" wrapText="1"/>
    </xf>
    <xf numFmtId="0" fontId="125" fillId="56" borderId="31" xfId="0" applyFont="1" applyFill="1" applyBorder="1" applyAlignment="1">
      <alignment horizontal="center" vertical="center" wrapText="1"/>
    </xf>
    <xf numFmtId="2" fontId="125" fillId="56" borderId="26" xfId="0" applyNumberFormat="1" applyFont="1" applyFill="1" applyBorder="1" applyAlignment="1">
      <alignment horizontal="center" vertical="center" wrapText="1"/>
    </xf>
    <xf numFmtId="0" fontId="125" fillId="56" borderId="28" xfId="0" applyFont="1" applyFill="1" applyBorder="1" applyAlignment="1">
      <alignment horizontal="center" vertical="center" wrapText="1"/>
    </xf>
    <xf numFmtId="164" fontId="125" fillId="56" borderId="26" xfId="0" applyNumberFormat="1" applyFont="1" applyFill="1" applyBorder="1" applyAlignment="1">
      <alignment horizontal="center" vertical="center" wrapText="1"/>
    </xf>
    <xf numFmtId="2" fontId="125" fillId="56" borderId="31" xfId="0" applyNumberFormat="1" applyFont="1" applyFill="1" applyBorder="1" applyAlignment="1">
      <alignment horizontal="center" vertical="center" wrapText="1"/>
    </xf>
    <xf numFmtId="164" fontId="125" fillId="56" borderId="31" xfId="0" applyNumberFormat="1" applyFont="1" applyFill="1" applyBorder="1" applyAlignment="1">
      <alignment horizontal="center" vertical="center" wrapText="1"/>
    </xf>
    <xf numFmtId="164" fontId="125" fillId="56" borderId="33" xfId="0" applyNumberFormat="1" applyFont="1" applyFill="1" applyBorder="1" applyAlignment="1">
      <alignment horizontal="center" vertical="center" wrapText="1"/>
    </xf>
    <xf numFmtId="2" fontId="125" fillId="0" borderId="26" xfId="2443" applyNumberFormat="1" applyFont="1" applyBorder="1" applyAlignment="1">
      <alignment horizontal="center" vertical="center" wrapText="1"/>
    </xf>
    <xf numFmtId="164" fontId="124" fillId="56" borderId="27" xfId="0" applyNumberFormat="1" applyFont="1" applyFill="1" applyBorder="1" applyAlignment="1">
      <alignment horizontal="center" vertical="center" wrapText="1"/>
    </xf>
    <xf numFmtId="0" fontId="125" fillId="0" borderId="26" xfId="0" applyFont="1" applyBorder="1" applyAlignment="1">
      <alignment horizontal="center" vertical="center"/>
    </xf>
    <xf numFmtId="0" fontId="125" fillId="56" borderId="26" xfId="0" applyFont="1" applyFill="1" applyBorder="1" applyAlignment="1">
      <alignment horizontal="center" vertical="center" wrapText="1"/>
    </xf>
    <xf numFmtId="2" fontId="125" fillId="56" borderId="26" xfId="0" applyNumberFormat="1" applyFont="1" applyFill="1" applyBorder="1" applyAlignment="1">
      <alignment horizontal="center" vertical="center" wrapText="1"/>
    </xf>
    <xf numFmtId="164" fontId="125" fillId="56" borderId="26" xfId="0" applyNumberFormat="1" applyFont="1" applyFill="1" applyBorder="1" applyAlignment="1">
      <alignment horizontal="center" vertical="center" wrapText="1"/>
    </xf>
    <xf numFmtId="0" fontId="125" fillId="56" borderId="26" xfId="0" applyFont="1" applyFill="1" applyBorder="1" applyAlignment="1">
      <alignment horizontal="center" vertical="center" wrapText="1"/>
    </xf>
    <xf numFmtId="2" fontId="125" fillId="56" borderId="26" xfId="0" applyNumberFormat="1" applyFont="1" applyFill="1" applyBorder="1" applyAlignment="1">
      <alignment horizontal="center" vertical="center" wrapText="1"/>
    </xf>
    <xf numFmtId="164" fontId="125" fillId="56" borderId="26" xfId="0" applyNumberFormat="1" applyFont="1" applyFill="1" applyBorder="1" applyAlignment="1">
      <alignment horizontal="center" vertical="center" wrapText="1"/>
    </xf>
    <xf numFmtId="0" fontId="125" fillId="0" borderId="2" xfId="0" applyFont="1" applyBorder="1" applyAlignment="1">
      <alignment horizontal="center" vertical="center" wrapText="1"/>
    </xf>
    <xf numFmtId="0" fontId="125" fillId="0" borderId="31" xfId="0" applyFont="1" applyBorder="1" applyAlignment="1">
      <alignment horizontal="center" vertical="center" wrapText="1"/>
    </xf>
    <xf numFmtId="0" fontId="125" fillId="0" borderId="26" xfId="0" applyFont="1" applyBorder="1" applyAlignment="1">
      <alignment horizontal="center" vertical="center" wrapText="1"/>
    </xf>
    <xf numFmtId="0" fontId="125" fillId="0" borderId="26" xfId="0" applyFont="1" applyBorder="1" applyAlignment="1">
      <alignment horizontal="center" vertical="top" wrapText="1"/>
    </xf>
    <xf numFmtId="0" fontId="125" fillId="56" borderId="28" xfId="0" applyFont="1" applyFill="1" applyBorder="1" applyAlignment="1">
      <alignment horizontal="center" vertical="top" wrapText="1"/>
    </xf>
    <xf numFmtId="0" fontId="125" fillId="56" borderId="26" xfId="0" applyFont="1" applyFill="1" applyBorder="1" applyAlignment="1">
      <alignment horizontal="center" vertical="top" wrapText="1"/>
    </xf>
    <xf numFmtId="0" fontId="125" fillId="56" borderId="26" xfId="0" applyFont="1" applyFill="1" applyBorder="1" applyAlignment="1">
      <alignment horizontal="center" vertical="center" wrapText="1"/>
    </xf>
    <xf numFmtId="2" fontId="125" fillId="56" borderId="26" xfId="0" applyNumberFormat="1" applyFont="1" applyFill="1" applyBorder="1" applyAlignment="1">
      <alignment horizontal="center" vertical="center" wrapText="1"/>
    </xf>
    <xf numFmtId="164" fontId="125" fillId="56" borderId="26" xfId="0" applyNumberFormat="1" applyFont="1" applyFill="1" applyBorder="1" applyAlignment="1">
      <alignment horizontal="center" vertical="center" wrapText="1"/>
    </xf>
    <xf numFmtId="0" fontId="125" fillId="56" borderId="30" xfId="0" applyFont="1" applyFill="1" applyBorder="1" applyAlignment="1">
      <alignment horizontal="center" vertical="center" wrapText="1"/>
    </xf>
    <xf numFmtId="0" fontId="125" fillId="56" borderId="31" xfId="0" applyFont="1" applyFill="1" applyBorder="1" applyAlignment="1">
      <alignment horizontal="center" vertical="center" wrapText="1"/>
    </xf>
    <xf numFmtId="0" fontId="125" fillId="56" borderId="26" xfId="0" applyFont="1" applyFill="1" applyBorder="1" applyAlignment="1">
      <alignment horizontal="center" vertical="center" wrapText="1"/>
    </xf>
    <xf numFmtId="0" fontId="125" fillId="56" borderId="28" xfId="0" applyFont="1" applyFill="1" applyBorder="1" applyAlignment="1">
      <alignment horizontal="center" vertical="center" wrapText="1"/>
    </xf>
    <xf numFmtId="2" fontId="125" fillId="56" borderId="26" xfId="0" applyNumberFormat="1" applyFont="1" applyFill="1" applyBorder="1" applyAlignment="1">
      <alignment horizontal="center" vertical="center" wrapText="1"/>
    </xf>
    <xf numFmtId="164" fontId="125" fillId="56" borderId="26" xfId="0" applyNumberFormat="1" applyFont="1" applyFill="1" applyBorder="1" applyAlignment="1">
      <alignment horizontal="center" vertical="center" wrapText="1"/>
    </xf>
    <xf numFmtId="2" fontId="124" fillId="56" borderId="31" xfId="0" applyNumberFormat="1" applyFont="1" applyFill="1" applyBorder="1" applyAlignment="1">
      <alignment horizontal="center" vertical="center" wrapText="1"/>
    </xf>
    <xf numFmtId="181" fontId="125" fillId="56" borderId="26" xfId="2443" applyNumberFormat="1" applyFont="1" applyFill="1" applyBorder="1" applyAlignment="1">
      <alignment horizontal="center" vertical="center" wrapText="1"/>
    </xf>
    <xf numFmtId="0" fontId="125" fillId="0" borderId="26" xfId="0" applyFont="1" applyBorder="1" applyAlignment="1">
      <alignment horizontal="center" vertical="center" wrapText="1"/>
    </xf>
    <xf numFmtId="0" fontId="125" fillId="56" borderId="26" xfId="0" applyFont="1" applyFill="1" applyBorder="1" applyAlignment="1">
      <alignment horizontal="center" vertical="center" wrapText="1"/>
    </xf>
    <xf numFmtId="164" fontId="125" fillId="0" borderId="26" xfId="2443" applyNumberFormat="1" applyFont="1" applyBorder="1" applyAlignment="1">
      <alignment horizontal="center" vertical="center" wrapText="1"/>
    </xf>
    <xf numFmtId="0" fontId="125" fillId="56" borderId="26" xfId="0" applyFont="1" applyFill="1" applyBorder="1" applyAlignment="1">
      <alignment horizontal="center" vertical="center" wrapText="1"/>
    </xf>
    <xf numFmtId="0" fontId="125" fillId="0" borderId="26" xfId="0" applyFont="1" applyBorder="1" applyAlignment="1">
      <alignment horizontal="center" vertical="center" wrapText="1"/>
    </xf>
    <xf numFmtId="0" fontId="125" fillId="56" borderId="26" xfId="0" applyFont="1" applyFill="1" applyBorder="1" applyAlignment="1">
      <alignment horizontal="center" vertical="center" wrapText="1"/>
    </xf>
    <xf numFmtId="2" fontId="125" fillId="56" borderId="26" xfId="0" applyNumberFormat="1" applyFont="1" applyFill="1" applyBorder="1" applyAlignment="1">
      <alignment horizontal="center" vertical="center" wrapText="1"/>
    </xf>
    <xf numFmtId="0" fontId="125" fillId="56" borderId="28" xfId="0" applyFont="1" applyFill="1" applyBorder="1" applyAlignment="1">
      <alignment horizontal="center" vertical="center" wrapText="1"/>
    </xf>
    <xf numFmtId="164" fontId="125" fillId="56" borderId="26" xfId="0" applyNumberFormat="1" applyFont="1" applyFill="1" applyBorder="1" applyAlignment="1">
      <alignment horizontal="center" vertical="center" wrapText="1"/>
    </xf>
    <xf numFmtId="0" fontId="125" fillId="0" borderId="26" xfId="0" applyFont="1" applyBorder="1" applyAlignment="1">
      <alignment horizontal="center" vertical="center" wrapText="1"/>
    </xf>
    <xf numFmtId="0" fontId="124" fillId="0" borderId="30" xfId="0" applyFont="1" applyBorder="1" applyAlignment="1">
      <alignment horizontal="center" vertical="center" wrapText="1"/>
    </xf>
    <xf numFmtId="2" fontId="125" fillId="0" borderId="30" xfId="0" applyNumberFormat="1" applyFont="1" applyBorder="1" applyAlignment="1">
      <alignment horizontal="center" vertical="center" wrapText="1"/>
    </xf>
    <xf numFmtId="0" fontId="124" fillId="0" borderId="26" xfId="0" applyFont="1" applyBorder="1" applyAlignment="1">
      <alignment horizontal="center" vertical="center" wrapText="1"/>
    </xf>
    <xf numFmtId="0" fontId="125" fillId="0" borderId="26" xfId="0" applyFont="1" applyBorder="1" applyAlignment="1">
      <alignment horizontal="center" vertical="center" wrapText="1"/>
    </xf>
    <xf numFmtId="0" fontId="124" fillId="0" borderId="2" xfId="0" applyFont="1" applyBorder="1" applyAlignment="1">
      <alignment vertical="center" wrapText="1"/>
    </xf>
    <xf numFmtId="0" fontId="125" fillId="56" borderId="30" xfId="0" applyFont="1" applyFill="1" applyBorder="1" applyAlignment="1">
      <alignment horizontal="center" vertical="center" wrapText="1"/>
    </xf>
    <xf numFmtId="0" fontId="125" fillId="56" borderId="26" xfId="0" applyFont="1" applyFill="1" applyBorder="1" applyAlignment="1">
      <alignment horizontal="center" vertical="center" wrapText="1"/>
    </xf>
    <xf numFmtId="164" fontId="125" fillId="56" borderId="26" xfId="0" applyNumberFormat="1" applyFont="1" applyFill="1" applyBorder="1" applyAlignment="1">
      <alignment horizontal="center" vertical="center" wrapText="1"/>
    </xf>
    <xf numFmtId="2" fontId="125" fillId="56" borderId="26" xfId="0" applyNumberFormat="1" applyFont="1" applyFill="1" applyBorder="1" applyAlignment="1">
      <alignment horizontal="center" vertical="center" wrapText="1"/>
    </xf>
    <xf numFmtId="164" fontId="125" fillId="56" borderId="30" xfId="0" applyNumberFormat="1" applyFont="1" applyFill="1" applyBorder="1" applyAlignment="1">
      <alignment horizontal="center" vertical="center" wrapText="1"/>
    </xf>
    <xf numFmtId="0" fontId="125" fillId="0" borderId="26" xfId="0" applyFont="1" applyBorder="1" applyAlignment="1">
      <alignment horizontal="center" vertical="center" wrapText="1"/>
    </xf>
    <xf numFmtId="164" fontId="125" fillId="56" borderId="35" xfId="0" applyNumberFormat="1" applyFont="1" applyFill="1" applyBorder="1" applyAlignment="1">
      <alignment horizontal="center" vertical="center" wrapText="1"/>
    </xf>
    <xf numFmtId="2" fontId="125" fillId="56" borderId="35" xfId="0" applyNumberFormat="1" applyFont="1" applyFill="1" applyBorder="1" applyAlignment="1">
      <alignment horizontal="center" vertical="center" wrapText="1"/>
    </xf>
    <xf numFmtId="0" fontId="124" fillId="0" borderId="28" xfId="0" applyFont="1" applyBorder="1" applyAlignment="1">
      <alignment horizontal="center" vertical="center" wrapText="1"/>
    </xf>
    <xf numFmtId="164" fontId="124" fillId="0" borderId="28" xfId="0" applyNumberFormat="1" applyFont="1" applyFill="1" applyBorder="1" applyAlignment="1">
      <alignment horizontal="center" vertical="center" wrapText="1"/>
    </xf>
    <xf numFmtId="164" fontId="124" fillId="0" borderId="28" xfId="0" applyNumberFormat="1" applyFont="1" applyBorder="1" applyAlignment="1">
      <alignment horizontal="center" vertical="center" wrapText="1"/>
    </xf>
    <xf numFmtId="0" fontId="125" fillId="56" borderId="26" xfId="0" applyFont="1" applyFill="1" applyBorder="1" applyAlignment="1">
      <alignment horizontal="center" vertical="center" wrapText="1"/>
    </xf>
    <xf numFmtId="2" fontId="125" fillId="56" borderId="26" xfId="0" applyNumberFormat="1" applyFont="1" applyFill="1" applyBorder="1" applyAlignment="1">
      <alignment horizontal="center" vertical="center" wrapText="1"/>
    </xf>
    <xf numFmtId="164" fontId="125" fillId="56" borderId="26" xfId="0" applyNumberFormat="1" applyFont="1" applyFill="1" applyBorder="1" applyAlignment="1">
      <alignment horizontal="center" vertical="center" wrapText="1"/>
    </xf>
    <xf numFmtId="0" fontId="124" fillId="56" borderId="30" xfId="0" applyFont="1" applyFill="1" applyBorder="1" applyAlignment="1">
      <alignment vertical="center" wrapText="1"/>
    </xf>
    <xf numFmtId="0" fontId="125" fillId="56" borderId="26" xfId="0" applyFont="1" applyFill="1" applyBorder="1" applyAlignment="1">
      <alignment horizontal="center" vertical="center" wrapText="1"/>
    </xf>
    <xf numFmtId="0" fontId="125" fillId="56" borderId="28" xfId="0" applyFont="1" applyFill="1" applyBorder="1" applyAlignment="1">
      <alignment horizontal="center" vertical="center" wrapText="1"/>
    </xf>
    <xf numFmtId="164" fontId="125" fillId="56" borderId="26" xfId="0" applyNumberFormat="1" applyFont="1" applyFill="1" applyBorder="1" applyAlignment="1">
      <alignment horizontal="center" vertical="center" wrapText="1"/>
    </xf>
    <xf numFmtId="2" fontId="125" fillId="56" borderId="26" xfId="0" applyNumberFormat="1" applyFont="1" applyFill="1" applyBorder="1" applyAlignment="1">
      <alignment horizontal="center" vertical="center" wrapText="1"/>
    </xf>
    <xf numFmtId="164" fontId="125" fillId="56" borderId="26" xfId="0" applyNumberFormat="1" applyFont="1" applyFill="1" applyBorder="1" applyAlignment="1">
      <alignment horizontal="center" vertical="center" wrapText="1"/>
    </xf>
    <xf numFmtId="0" fontId="125" fillId="56" borderId="30" xfId="0" applyFont="1" applyFill="1" applyBorder="1" applyAlignment="1">
      <alignment horizontal="center" vertical="center" wrapText="1"/>
    </xf>
    <xf numFmtId="0" fontId="125" fillId="56" borderId="2" xfId="0" applyFont="1" applyFill="1" applyBorder="1" applyAlignment="1">
      <alignment horizontal="center" vertical="center" wrapText="1"/>
    </xf>
    <xf numFmtId="0" fontId="125" fillId="56" borderId="31" xfId="0" applyFont="1" applyFill="1" applyBorder="1" applyAlignment="1">
      <alignment horizontal="center" vertical="center" wrapText="1"/>
    </xf>
    <xf numFmtId="0" fontId="125" fillId="56" borderId="26" xfId="0" applyFont="1" applyFill="1" applyBorder="1" applyAlignment="1">
      <alignment horizontal="center" vertical="center" wrapText="1"/>
    </xf>
    <xf numFmtId="0" fontId="126" fillId="57" borderId="27" xfId="0" applyFont="1" applyFill="1" applyBorder="1" applyAlignment="1">
      <alignment horizontal="center" vertical="center" wrapText="1"/>
    </xf>
    <xf numFmtId="0" fontId="126" fillId="57" borderId="28" xfId="0" applyFont="1" applyFill="1" applyBorder="1" applyAlignment="1">
      <alignment horizontal="center" vertical="center" wrapText="1"/>
    </xf>
    <xf numFmtId="0" fontId="126" fillId="57" borderId="29" xfId="0" applyFont="1" applyFill="1" applyBorder="1" applyAlignment="1">
      <alignment horizontal="center" vertical="center" wrapText="1"/>
    </xf>
    <xf numFmtId="0" fontId="125" fillId="0" borderId="30" xfId="0" applyFont="1" applyBorder="1" applyAlignment="1">
      <alignment horizontal="center" vertical="center" wrapText="1"/>
    </xf>
    <xf numFmtId="0" fontId="125" fillId="0" borderId="2" xfId="0" applyFont="1" applyBorder="1" applyAlignment="1">
      <alignment horizontal="center" vertical="center" wrapText="1"/>
    </xf>
    <xf numFmtId="0" fontId="125" fillId="0" borderId="31" xfId="0" applyFont="1" applyBorder="1" applyAlignment="1">
      <alignment horizontal="center" vertical="center" wrapText="1"/>
    </xf>
    <xf numFmtId="0" fontId="125" fillId="0" borderId="27" xfId="0" applyFont="1" applyBorder="1" applyAlignment="1">
      <alignment horizontal="center" vertical="center" wrapText="1"/>
    </xf>
    <xf numFmtId="0" fontId="125" fillId="0" borderId="28" xfId="0" applyFont="1" applyBorder="1" applyAlignment="1">
      <alignment horizontal="center" vertical="center" wrapText="1"/>
    </xf>
    <xf numFmtId="0" fontId="125" fillId="0" borderId="29" xfId="0" applyFont="1" applyBorder="1" applyAlignment="1">
      <alignment horizontal="center" vertical="center" wrapText="1"/>
    </xf>
    <xf numFmtId="10" fontId="126" fillId="56" borderId="27" xfId="0" applyNumberFormat="1" applyFont="1" applyFill="1" applyBorder="1" applyAlignment="1">
      <alignment horizontal="center" vertical="center" wrapText="1"/>
    </xf>
    <xf numFmtId="10" fontId="126" fillId="56" borderId="28" xfId="0" applyNumberFormat="1" applyFont="1" applyFill="1" applyBorder="1" applyAlignment="1">
      <alignment horizontal="center" vertical="center" wrapText="1"/>
    </xf>
    <xf numFmtId="10" fontId="126" fillId="56" borderId="29" xfId="0" applyNumberFormat="1" applyFont="1" applyFill="1" applyBorder="1" applyAlignment="1">
      <alignment horizontal="center" vertical="center" wrapText="1"/>
    </xf>
    <xf numFmtId="0" fontId="126" fillId="56" borderId="27" xfId="0" applyFont="1" applyFill="1" applyBorder="1" applyAlignment="1">
      <alignment horizontal="center" vertical="center" wrapText="1"/>
    </xf>
    <xf numFmtId="0" fontId="126" fillId="56" borderId="28" xfId="0" applyFont="1" applyFill="1" applyBorder="1" applyAlignment="1">
      <alignment horizontal="center" vertical="center" wrapText="1"/>
    </xf>
    <xf numFmtId="0" fontId="126" fillId="56" borderId="29" xfId="0" applyFont="1" applyFill="1" applyBorder="1" applyAlignment="1">
      <alignment horizontal="center" vertical="center" wrapText="1"/>
    </xf>
    <xf numFmtId="0" fontId="126" fillId="56" borderId="35" xfId="0" applyFont="1" applyFill="1" applyBorder="1" applyAlignment="1">
      <alignment horizontal="center" vertical="center" wrapText="1"/>
    </xf>
    <xf numFmtId="0" fontId="126" fillId="56" borderId="37" xfId="0" applyFont="1" applyFill="1" applyBorder="1" applyAlignment="1">
      <alignment horizontal="center" vertical="center" wrapText="1"/>
    </xf>
    <xf numFmtId="0" fontId="126" fillId="56" borderId="36" xfId="0" applyFont="1" applyFill="1" applyBorder="1" applyAlignment="1">
      <alignment horizontal="center" vertical="center" wrapText="1"/>
    </xf>
    <xf numFmtId="2" fontId="125" fillId="56" borderId="35" xfId="0" applyNumberFormat="1" applyFont="1" applyFill="1" applyBorder="1" applyAlignment="1">
      <alignment horizontal="center" vertical="center" wrapText="1"/>
    </xf>
    <xf numFmtId="2" fontId="125" fillId="56" borderId="37" xfId="0" applyNumberFormat="1" applyFont="1" applyFill="1" applyBorder="1" applyAlignment="1">
      <alignment horizontal="center" vertical="center" wrapText="1"/>
    </xf>
    <xf numFmtId="2" fontId="125" fillId="56" borderId="36" xfId="0" applyNumberFormat="1" applyFont="1" applyFill="1" applyBorder="1" applyAlignment="1">
      <alignment horizontal="center" vertical="center" wrapText="1"/>
    </xf>
    <xf numFmtId="2" fontId="125" fillId="56" borderId="33" xfId="0" applyNumberFormat="1" applyFont="1" applyFill="1" applyBorder="1" applyAlignment="1">
      <alignment horizontal="center" vertical="center" wrapText="1"/>
    </xf>
    <xf numFmtId="2" fontId="125" fillId="56" borderId="5" xfId="0" applyNumberFormat="1" applyFont="1" applyFill="1" applyBorder="1" applyAlignment="1">
      <alignment horizontal="center" vertical="center" wrapText="1"/>
    </xf>
    <xf numFmtId="2" fontId="125" fillId="56" borderId="34" xfId="0" applyNumberFormat="1" applyFont="1" applyFill="1" applyBorder="1" applyAlignment="1">
      <alignment horizontal="center" vertical="center" wrapText="1"/>
    </xf>
    <xf numFmtId="14" fontId="125" fillId="0" borderId="26" xfId="0" applyNumberFormat="1" applyFont="1" applyBorder="1" applyAlignment="1">
      <alignment horizontal="center" vertical="center" wrapText="1"/>
    </xf>
    <xf numFmtId="14" fontId="125" fillId="0" borderId="30" xfId="0" applyNumberFormat="1" applyFont="1" applyBorder="1" applyAlignment="1">
      <alignment horizontal="center" vertical="center" wrapText="1"/>
    </xf>
    <xf numFmtId="14" fontId="125" fillId="0" borderId="31" xfId="0" applyNumberFormat="1" applyFont="1" applyBorder="1" applyAlignment="1">
      <alignment horizontal="center" vertical="center" wrapText="1"/>
    </xf>
    <xf numFmtId="0" fontId="126" fillId="55" borderId="27" xfId="0" applyFont="1" applyFill="1" applyBorder="1" applyAlignment="1">
      <alignment horizontal="center" vertical="center" wrapText="1"/>
    </xf>
    <xf numFmtId="0" fontId="126" fillId="55" borderId="28" xfId="0" applyFont="1" applyFill="1" applyBorder="1" applyAlignment="1">
      <alignment horizontal="center" vertical="center" wrapText="1"/>
    </xf>
    <xf numFmtId="0" fontId="126" fillId="55" borderId="29" xfId="0" applyFont="1" applyFill="1" applyBorder="1" applyAlignment="1">
      <alignment horizontal="center" vertical="center" wrapText="1"/>
    </xf>
    <xf numFmtId="164" fontId="125" fillId="56" borderId="30" xfId="0" applyNumberFormat="1" applyFont="1" applyFill="1" applyBorder="1" applyAlignment="1">
      <alignment horizontal="center" vertical="center" wrapText="1"/>
    </xf>
    <xf numFmtId="164" fontId="125" fillId="56" borderId="31" xfId="0" applyNumberFormat="1" applyFont="1" applyFill="1" applyBorder="1" applyAlignment="1">
      <alignment horizontal="center" vertical="center" wrapText="1"/>
    </xf>
    <xf numFmtId="2" fontId="125" fillId="56" borderId="30" xfId="0" applyNumberFormat="1" applyFont="1" applyFill="1" applyBorder="1" applyAlignment="1">
      <alignment horizontal="center" vertical="center" wrapText="1"/>
    </xf>
    <xf numFmtId="2" fontId="125" fillId="56" borderId="31" xfId="0" applyNumberFormat="1" applyFont="1" applyFill="1" applyBorder="1" applyAlignment="1">
      <alignment horizontal="center" vertical="center" wrapText="1"/>
    </xf>
    <xf numFmtId="0" fontId="125" fillId="0" borderId="26" xfId="0" applyFont="1" applyBorder="1" applyAlignment="1">
      <alignment horizontal="center" vertical="center" wrapText="1"/>
    </xf>
    <xf numFmtId="211" fontId="125" fillId="56" borderId="30" xfId="0" applyNumberFormat="1" applyFont="1" applyFill="1" applyBorder="1" applyAlignment="1">
      <alignment horizontal="center" vertical="center" wrapText="1"/>
    </xf>
    <xf numFmtId="211" fontId="125" fillId="56" borderId="31" xfId="0" applyNumberFormat="1" applyFont="1" applyFill="1" applyBorder="1" applyAlignment="1">
      <alignment horizontal="center" vertical="center" wrapText="1"/>
    </xf>
    <xf numFmtId="0" fontId="125" fillId="56" borderId="27" xfId="0" applyFont="1" applyFill="1" applyBorder="1" applyAlignment="1">
      <alignment horizontal="center" vertical="center" wrapText="1"/>
    </xf>
    <xf numFmtId="0" fontId="125" fillId="56" borderId="28" xfId="0" applyFont="1" applyFill="1" applyBorder="1" applyAlignment="1">
      <alignment horizontal="center" vertical="center" wrapText="1"/>
    </xf>
    <xf numFmtId="0" fontId="125" fillId="56" borderId="29" xfId="0" applyFont="1" applyFill="1" applyBorder="1" applyAlignment="1">
      <alignment horizontal="center" vertical="center" wrapText="1"/>
    </xf>
    <xf numFmtId="211" fontId="125" fillId="56" borderId="26" xfId="0" applyNumberFormat="1" applyFont="1" applyFill="1" applyBorder="1" applyAlignment="1">
      <alignment horizontal="center" vertical="center" wrapText="1"/>
    </xf>
    <xf numFmtId="0" fontId="125" fillId="56" borderId="35" xfId="0" applyFont="1" applyFill="1" applyBorder="1" applyAlignment="1">
      <alignment horizontal="center" vertical="center" wrapText="1"/>
    </xf>
    <xf numFmtId="0" fontId="125" fillId="56" borderId="33" xfId="0" applyFont="1" applyFill="1" applyBorder="1" applyAlignment="1">
      <alignment horizontal="center" vertical="center" wrapText="1"/>
    </xf>
    <xf numFmtId="0" fontId="0" fillId="0" borderId="31" xfId="0" applyBorder="1"/>
    <xf numFmtId="0" fontId="127" fillId="0" borderId="4" xfId="0" applyFont="1" applyBorder="1" applyAlignment="1">
      <alignment horizontal="center" vertical="center" wrapText="1"/>
    </xf>
    <xf numFmtId="0" fontId="127" fillId="0" borderId="0" xfId="0" applyFont="1" applyBorder="1" applyAlignment="1">
      <alignment horizontal="center" vertical="center" wrapText="1"/>
    </xf>
    <xf numFmtId="0" fontId="127" fillId="0" borderId="33" xfId="0" applyFont="1" applyBorder="1" applyAlignment="1">
      <alignment horizontal="center" vertical="center" wrapText="1"/>
    </xf>
    <xf numFmtId="0" fontId="127" fillId="0" borderId="5" xfId="0" applyFont="1" applyBorder="1" applyAlignment="1">
      <alignment horizontal="center" vertical="center" wrapText="1"/>
    </xf>
    <xf numFmtId="0" fontId="126" fillId="55" borderId="27" xfId="0" applyFont="1" applyFill="1" applyBorder="1" applyAlignment="1">
      <alignment horizontal="center" wrapText="1"/>
    </xf>
    <xf numFmtId="0" fontId="126" fillId="55" borderId="28" xfId="0" applyFont="1" applyFill="1" applyBorder="1" applyAlignment="1">
      <alignment horizontal="center" wrapText="1"/>
    </xf>
    <xf numFmtId="0" fontId="126" fillId="55" borderId="29" xfId="0" applyFont="1" applyFill="1" applyBorder="1" applyAlignment="1">
      <alignment horizontal="center" wrapText="1"/>
    </xf>
    <xf numFmtId="2" fontId="125" fillId="0" borderId="35" xfId="0" applyNumberFormat="1" applyFont="1" applyBorder="1" applyAlignment="1">
      <alignment horizontal="center" vertical="center" wrapText="1"/>
    </xf>
    <xf numFmtId="2" fontId="125" fillId="0" borderId="37" xfId="0" applyNumberFormat="1" applyFont="1" applyBorder="1" applyAlignment="1">
      <alignment horizontal="center" vertical="center" wrapText="1"/>
    </xf>
    <xf numFmtId="2" fontId="125" fillId="0" borderId="36" xfId="0" applyNumberFormat="1" applyFont="1" applyBorder="1" applyAlignment="1">
      <alignment horizontal="center" vertical="center" wrapText="1"/>
    </xf>
    <xf numFmtId="2" fontId="125" fillId="0" borderId="33" xfId="0" applyNumberFormat="1" applyFont="1" applyBorder="1" applyAlignment="1">
      <alignment horizontal="center" vertical="center" wrapText="1"/>
    </xf>
    <xf numFmtId="2" fontId="125" fillId="0" borderId="5" xfId="0" applyNumberFormat="1" applyFont="1" applyBorder="1" applyAlignment="1">
      <alignment horizontal="center" vertical="center" wrapText="1"/>
    </xf>
    <xf numFmtId="2" fontId="125" fillId="0" borderId="34" xfId="0" applyNumberFormat="1" applyFont="1" applyBorder="1" applyAlignment="1">
      <alignment horizontal="center" vertical="center" wrapText="1"/>
    </xf>
    <xf numFmtId="0" fontId="126" fillId="55" borderId="35" xfId="0" applyFont="1" applyFill="1" applyBorder="1" applyAlignment="1">
      <alignment horizontal="center" vertical="center" wrapText="1"/>
    </xf>
    <xf numFmtId="0" fontId="126" fillId="55" borderId="37" xfId="0" applyFont="1" applyFill="1" applyBorder="1" applyAlignment="1">
      <alignment horizontal="center" vertical="center" wrapText="1"/>
    </xf>
    <xf numFmtId="0" fontId="126" fillId="55" borderId="36" xfId="0" applyFont="1" applyFill="1" applyBorder="1" applyAlignment="1">
      <alignment horizontal="center" vertical="center" wrapText="1"/>
    </xf>
    <xf numFmtId="14" fontId="125" fillId="0" borderId="27" xfId="0" applyNumberFormat="1" applyFont="1" applyBorder="1" applyAlignment="1">
      <alignment horizontal="center" vertical="center" wrapText="1"/>
    </xf>
    <xf numFmtId="14" fontId="125" fillId="0" borderId="35" xfId="0" applyNumberFormat="1" applyFont="1" applyBorder="1" applyAlignment="1">
      <alignment horizontal="center" vertical="center" wrapText="1"/>
    </xf>
    <xf numFmtId="164" fontId="125" fillId="56" borderId="35" xfId="0" applyNumberFormat="1" applyFont="1" applyFill="1" applyBorder="1" applyAlignment="1">
      <alignment horizontal="center" vertical="center" wrapText="1"/>
    </xf>
    <xf numFmtId="164" fontId="125" fillId="56" borderId="33" xfId="0" applyNumberFormat="1" applyFont="1" applyFill="1" applyBorder="1" applyAlignment="1">
      <alignment horizontal="center" vertical="center" wrapText="1"/>
    </xf>
    <xf numFmtId="2" fontId="125" fillId="0" borderId="0" xfId="0" applyNumberFormat="1" applyFont="1" applyBorder="1" applyAlignment="1">
      <alignment horizontal="center" vertical="center" wrapText="1"/>
    </xf>
    <xf numFmtId="2" fontId="125" fillId="0" borderId="3" xfId="0" applyNumberFormat="1" applyFont="1" applyBorder="1" applyAlignment="1">
      <alignment horizontal="center" vertical="center" wrapText="1"/>
    </xf>
    <xf numFmtId="2" fontId="125" fillId="0" borderId="30" xfId="0" applyNumberFormat="1" applyFont="1" applyBorder="1" applyAlignment="1">
      <alignment horizontal="center" vertical="center" wrapText="1"/>
    </xf>
    <xf numFmtId="2" fontId="125" fillId="0" borderId="2" xfId="0" applyNumberFormat="1" applyFont="1" applyBorder="1" applyAlignment="1">
      <alignment horizontal="center" vertical="center" wrapText="1"/>
    </xf>
    <xf numFmtId="2" fontId="125" fillId="0" borderId="31" xfId="0" applyNumberFormat="1" applyFont="1" applyBorder="1" applyAlignment="1">
      <alignment horizontal="center" vertical="center" wrapText="1"/>
    </xf>
    <xf numFmtId="0" fontId="126" fillId="55" borderId="26" xfId="0" applyFont="1" applyFill="1" applyBorder="1" applyAlignment="1">
      <alignment horizontal="center" vertical="center" wrapText="1"/>
    </xf>
    <xf numFmtId="2" fontId="125" fillId="56" borderId="2" xfId="0" applyNumberFormat="1" applyFont="1" applyFill="1" applyBorder="1" applyAlignment="1">
      <alignment horizontal="center" vertical="center" wrapText="1"/>
    </xf>
    <xf numFmtId="0" fontId="125" fillId="56" borderId="5" xfId="0" applyFont="1" applyFill="1" applyBorder="1" applyAlignment="1">
      <alignment horizontal="center" vertical="center" wrapText="1"/>
    </xf>
    <xf numFmtId="0" fontId="125" fillId="56" borderId="34" xfId="0" applyFont="1" applyFill="1" applyBorder="1" applyAlignment="1">
      <alignment horizontal="center" vertical="center" wrapText="1"/>
    </xf>
    <xf numFmtId="2" fontId="125" fillId="56" borderId="26" xfId="0" applyNumberFormat="1" applyFont="1" applyFill="1" applyBorder="1" applyAlignment="1">
      <alignment horizontal="center" vertical="center" wrapText="1"/>
    </xf>
    <xf numFmtId="0" fontId="129" fillId="0" borderId="30" xfId="0" applyFont="1" applyBorder="1" applyAlignment="1">
      <alignment horizontal="center" vertical="center" wrapText="1"/>
    </xf>
    <xf numFmtId="0" fontId="129" fillId="0" borderId="2" xfId="0" applyFont="1" applyBorder="1" applyAlignment="1">
      <alignment horizontal="center" vertical="center" wrapText="1"/>
    </xf>
    <xf numFmtId="0" fontId="129" fillId="0" borderId="31" xfId="0" applyFont="1" applyBorder="1" applyAlignment="1">
      <alignment horizontal="center" vertical="center" wrapText="1"/>
    </xf>
    <xf numFmtId="211" fontId="125" fillId="56" borderId="35" xfId="0" applyNumberFormat="1" applyFont="1" applyFill="1" applyBorder="1" applyAlignment="1">
      <alignment horizontal="center" vertical="center" wrapText="1"/>
    </xf>
    <xf numFmtId="211" fontId="125" fillId="56" borderId="33" xfId="0" applyNumberFormat="1" applyFont="1" applyFill="1" applyBorder="1" applyAlignment="1">
      <alignment horizontal="center" vertical="center" wrapText="1"/>
    </xf>
    <xf numFmtId="0" fontId="128" fillId="0" borderId="35" xfId="0" applyFont="1" applyBorder="1" applyAlignment="1">
      <alignment horizontal="center" vertical="center" wrapText="1"/>
    </xf>
    <xf numFmtId="0" fontId="128" fillId="0" borderId="37" xfId="0" applyFont="1" applyBorder="1" applyAlignment="1">
      <alignment horizontal="center" vertical="center" wrapText="1"/>
    </xf>
    <xf numFmtId="164" fontId="125" fillId="56" borderId="26" xfId="0" applyNumberFormat="1" applyFont="1" applyFill="1" applyBorder="1" applyAlignment="1">
      <alignment horizontal="center" vertical="center" wrapText="1"/>
    </xf>
    <xf numFmtId="0" fontId="125" fillId="56" borderId="4" xfId="0" applyFont="1" applyFill="1" applyBorder="1" applyAlignment="1">
      <alignment horizontal="center" vertical="center" wrapText="1"/>
    </xf>
  </cellXfs>
  <cellStyles count="2444">
    <cellStyle name=" 1" xfId="4"/>
    <cellStyle name="_x000a_bidires=100_x000d_" xfId="5"/>
    <cellStyle name="%" xfId="6"/>
    <cellStyle name="%_Inputs" xfId="7"/>
    <cellStyle name="%_Inputs (const)" xfId="8"/>
    <cellStyle name="%_Inputs Co" xfId="9"/>
    <cellStyle name="?…?ж?Ш?и [0.00]" xfId="10"/>
    <cellStyle name="?W??_‘O’с?р??" xfId="11"/>
    <cellStyle name="_CashFlow_2007_проект_02_02_final" xfId="12"/>
    <cellStyle name="_Model_RAB Мой" xfId="13"/>
    <cellStyle name="_Model_RAB Мой 2" xfId="14"/>
    <cellStyle name="_Model_RAB Мой 2_OREP.KU.2011.MONTHLY.02(v0.1)" xfId="15"/>
    <cellStyle name="_Model_RAB Мой 2_OREP.KU.2011.MONTHLY.02(v0.4)" xfId="16"/>
    <cellStyle name="_Model_RAB Мой 2_OREP.KU.2011.MONTHLY.11(v1.4)" xfId="17"/>
    <cellStyle name="_Model_RAB Мой 2_OREP.KU.2011.MONTHLY.11(v1.4)_UPDATE.BALANCE.WARM.2012YEAR.TO.1.1" xfId="18"/>
    <cellStyle name="_Model_RAB Мой 2_OREP.KU.2011.MONTHLY.11(v1.4)_UPDATE.CALC.WARM.2012YEAR.TO.1.1" xfId="19"/>
    <cellStyle name="_Model_RAB Мой 2_UPDATE.BALANCE.WARM.2012YEAR.TO.1.1" xfId="20"/>
    <cellStyle name="_Model_RAB Мой 2_UPDATE.CALC.WARM.2012YEAR.TO.1.1" xfId="21"/>
    <cellStyle name="_Model_RAB Мой 2_UPDATE.MONITORING.OS.EE.2.02.TO.1.3.64" xfId="22"/>
    <cellStyle name="_Model_RAB Мой 2_UPDATE.OREP.KU.2011.MONTHLY.02.TO.1.2" xfId="23"/>
    <cellStyle name="_Model_RAB Мой_46EE.2011(v1.0)" xfId="24"/>
    <cellStyle name="_Model_RAB Мой_46EE.2011(v1.0)_46TE.2011(v1.0)" xfId="25"/>
    <cellStyle name="_Model_RAB Мой_46EE.2011(v1.0)_INDEX.STATION.2012(v1.0)_" xfId="26"/>
    <cellStyle name="_Model_RAB Мой_46EE.2011(v1.0)_INDEX.STATION.2012(v2.0)" xfId="27"/>
    <cellStyle name="_Model_RAB Мой_46EE.2011(v1.0)_INDEX.STATION.2012(v2.1)" xfId="28"/>
    <cellStyle name="_Model_RAB Мой_46EE.2011(v1.0)_TEPLO.PREDEL.2012.M(v1.1)_test" xfId="29"/>
    <cellStyle name="_Model_RAB Мой_46EE.2011(v1.2)" xfId="30"/>
    <cellStyle name="_Model_RAB Мой_46EP.2011(v2.0)" xfId="31"/>
    <cellStyle name="_Model_RAB Мой_46EP.2012(v0.1)" xfId="32"/>
    <cellStyle name="_Model_RAB Мой_46TE.2011(v1.0)" xfId="33"/>
    <cellStyle name="_Model_RAB Мой_4DNS.UPDATE.EXAMPLE" xfId="34"/>
    <cellStyle name="_Model_RAB Мой_ARMRAZR" xfId="35"/>
    <cellStyle name="_Model_RAB Мой_BALANCE.WARM.2010.FACT(v1.0)" xfId="36"/>
    <cellStyle name="_Model_RAB Мой_BALANCE.WARM.2010.PLAN" xfId="37"/>
    <cellStyle name="_Model_RAB Мой_BALANCE.WARM.2011YEAR(v0.7)" xfId="38"/>
    <cellStyle name="_Model_RAB Мой_BALANCE.WARM.2011YEAR.NEW.UPDATE.SCHEME" xfId="39"/>
    <cellStyle name="_Model_RAB Мой_CALC.NORMATIV.KU(v0.2)" xfId="40"/>
    <cellStyle name="_Model_RAB Мой_EE.2REK.P2011.4.78(v0.3)" xfId="41"/>
    <cellStyle name="_Model_RAB Мой_FORM3.1.2013(v0.2)" xfId="42"/>
    <cellStyle name="_Model_RAB Мой_FORM3.2013(v1.0)" xfId="43"/>
    <cellStyle name="_Model_RAB Мой_FORM3.REG(v1.0)" xfId="44"/>
    <cellStyle name="_Model_RAB Мой_FORM910.2012(v1.1)" xfId="45"/>
    <cellStyle name="_Model_RAB Мой_INDEX.STATION.2012(v2.1)" xfId="46"/>
    <cellStyle name="_Model_RAB Мой_INDEX.STATION.2013(v1.0)_патч до 1.1" xfId="47"/>
    <cellStyle name="_Model_RAB Мой_INVEST.EE.PLAN.4.78(v0.1)" xfId="48"/>
    <cellStyle name="_Model_RAB Мой_INVEST.EE.PLAN.4.78(v0.3)" xfId="49"/>
    <cellStyle name="_Model_RAB Мой_INVEST.EE.PLAN.4.78(v1.0)" xfId="50"/>
    <cellStyle name="_Model_RAB Мой_INVEST.EE.PLAN.4.78(v1.0)_PASSPORT.TEPLO.PROIZV(v2.0)" xfId="51"/>
    <cellStyle name="_Model_RAB Мой_INVEST.EE.PLAN.4.78(v1.0)_PASSPORT.TEPLO.PROIZV(v2.0)_INDEX.STATION.2013(v1.0)_патч до 1.1" xfId="52"/>
    <cellStyle name="_Model_RAB Мой_INVEST.EE.PLAN.4.78(v1.0)_PASSPORT.TEPLO.PROIZV(v2.0)_TEPLO.PREDEL.2013(v2.0)" xfId="53"/>
    <cellStyle name="_Model_RAB Мой_INVEST.PLAN.4.78(v0.1)" xfId="54"/>
    <cellStyle name="_Model_RAB Мой_INVEST.WARM.PLAN.4.78(v0.1)" xfId="55"/>
    <cellStyle name="_Model_RAB Мой_INVEST_WARM_PLAN" xfId="56"/>
    <cellStyle name="_Model_RAB Мой_NADB.JNVLP.APTEKA.2012(v1.0)_21_02_12" xfId="57"/>
    <cellStyle name="_Model_RAB Мой_NADB.JNVLS.APTEKA.2011(v1.3.3)" xfId="58"/>
    <cellStyle name="_Model_RAB Мой_NADB.JNVLS.APTEKA.2011(v1.3.3)_46TE.2011(v1.0)" xfId="59"/>
    <cellStyle name="_Model_RAB Мой_NADB.JNVLS.APTEKA.2011(v1.3.3)_INDEX.STATION.2012(v1.0)_" xfId="60"/>
    <cellStyle name="_Model_RAB Мой_NADB.JNVLS.APTEKA.2011(v1.3.3)_INDEX.STATION.2012(v2.0)" xfId="61"/>
    <cellStyle name="_Model_RAB Мой_NADB.JNVLS.APTEKA.2011(v1.3.3)_INDEX.STATION.2012(v2.1)" xfId="62"/>
    <cellStyle name="_Model_RAB Мой_NADB.JNVLS.APTEKA.2011(v1.3.3)_TEPLO.PREDEL.2012.M(v1.1)_test" xfId="63"/>
    <cellStyle name="_Model_RAB Мой_NADB.JNVLS.APTEKA.2011(v1.3.4)" xfId="64"/>
    <cellStyle name="_Model_RAB Мой_NADB.JNVLS.APTEKA.2011(v1.3.4)_46TE.2011(v1.0)" xfId="65"/>
    <cellStyle name="_Model_RAB Мой_NADB.JNVLS.APTEKA.2011(v1.3.4)_INDEX.STATION.2012(v1.0)_" xfId="66"/>
    <cellStyle name="_Model_RAB Мой_NADB.JNVLS.APTEKA.2011(v1.3.4)_INDEX.STATION.2012(v2.0)" xfId="67"/>
    <cellStyle name="_Model_RAB Мой_NADB.JNVLS.APTEKA.2011(v1.3.4)_INDEX.STATION.2012(v2.1)" xfId="68"/>
    <cellStyle name="_Model_RAB Мой_NADB.JNVLS.APTEKA.2011(v1.3.4)_TEPLO.PREDEL.2012.M(v1.1)_test" xfId="69"/>
    <cellStyle name="_Model_RAB Мой_PASSPORT.TEPLO.PROIZV(v2.0)" xfId="70"/>
    <cellStyle name="_Model_RAB Мой_PASSPORT.TEPLO.PROIZV(v2.1)" xfId="71"/>
    <cellStyle name="_Model_RAB Мой_PASSPORT.TEPLO.SETI(v0.7)" xfId="72"/>
    <cellStyle name="_Model_RAB Мой_PASSPORT.TEPLO.SETI(v1.0)" xfId="73"/>
    <cellStyle name="_Model_RAB Мой_PREDEL.JKH.UTV.2011(v1.0.1)" xfId="74"/>
    <cellStyle name="_Model_RAB Мой_PREDEL.JKH.UTV.2011(v1.0.1)_46TE.2011(v1.0)" xfId="75"/>
    <cellStyle name="_Model_RAB Мой_PREDEL.JKH.UTV.2011(v1.0.1)_INDEX.STATION.2012(v1.0)_" xfId="76"/>
    <cellStyle name="_Model_RAB Мой_PREDEL.JKH.UTV.2011(v1.0.1)_INDEX.STATION.2012(v2.0)" xfId="77"/>
    <cellStyle name="_Model_RAB Мой_PREDEL.JKH.UTV.2011(v1.0.1)_INDEX.STATION.2012(v2.1)" xfId="78"/>
    <cellStyle name="_Model_RAB Мой_PREDEL.JKH.UTV.2011(v1.0.1)_TEPLO.PREDEL.2012.M(v1.1)_test" xfId="79"/>
    <cellStyle name="_Model_RAB Мой_PREDEL.JKH.UTV.2011(v1.1)" xfId="80"/>
    <cellStyle name="_Model_RAB Мой_REP.BLR.2012(v1.0)" xfId="81"/>
    <cellStyle name="_Model_RAB Мой_TEHSHEET" xfId="82"/>
    <cellStyle name="_Model_RAB Мой_TEPLO.PREDEL.2012.M(v1.1)" xfId="83"/>
    <cellStyle name="_Model_RAB Мой_TEPLO.PREDEL.2013(v2.0)" xfId="84"/>
    <cellStyle name="_Model_RAB Мой_TEST.TEMPLATE" xfId="85"/>
    <cellStyle name="_Model_RAB Мой_UPDATE.46EE.2011.TO.1.1" xfId="86"/>
    <cellStyle name="_Model_RAB Мой_UPDATE.46TE.2011.TO.1.1" xfId="87"/>
    <cellStyle name="_Model_RAB Мой_UPDATE.46TE.2011.TO.1.2" xfId="88"/>
    <cellStyle name="_Model_RAB Мой_UPDATE.BALANCE.WARM.2011YEAR.TO.1.1" xfId="89"/>
    <cellStyle name="_Model_RAB Мой_UPDATE.BALANCE.WARM.2011YEAR.TO.1.1_46TE.2011(v1.0)" xfId="90"/>
    <cellStyle name="_Model_RAB Мой_UPDATE.BALANCE.WARM.2011YEAR.TO.1.1_INDEX.STATION.2012(v1.0)_" xfId="91"/>
    <cellStyle name="_Model_RAB Мой_UPDATE.BALANCE.WARM.2011YEAR.TO.1.1_INDEX.STATION.2012(v2.0)" xfId="92"/>
    <cellStyle name="_Model_RAB Мой_UPDATE.BALANCE.WARM.2011YEAR.TO.1.1_INDEX.STATION.2012(v2.1)" xfId="93"/>
    <cellStyle name="_Model_RAB Мой_UPDATE.BALANCE.WARM.2011YEAR.TO.1.1_OREP.KU.2011.MONTHLY.02(v1.1)" xfId="94"/>
    <cellStyle name="_Model_RAB Мой_UPDATE.BALANCE.WARM.2011YEAR.TO.1.1_TEPLO.PREDEL.2012.M(v1.1)_test" xfId="95"/>
    <cellStyle name="_Model_RAB Мой_UPDATE.BALANCE.WARM.2011YEAR.TO.1.2" xfId="96"/>
    <cellStyle name="_Model_RAB Мой_UPDATE.BALANCE.WARM.2011YEAR.TO.1.4.64" xfId="97"/>
    <cellStyle name="_Model_RAB Мой_UPDATE.BALANCE.WARM.2011YEAR.TO.1.5.64" xfId="98"/>
    <cellStyle name="_Model_RAB Мой_UPDATE.MONITORING.OS.EE.2.02.TO.1.3.64" xfId="99"/>
    <cellStyle name="_Model_RAB Мой_UPDATE.NADB.JNVLS.APTEKA.2011.TO.1.3.4" xfId="100"/>
    <cellStyle name="_Model_RAB_MRSK_svod" xfId="101"/>
    <cellStyle name="_Model_RAB_MRSK_svod 2" xfId="102"/>
    <cellStyle name="_Model_RAB_MRSK_svod 2_OREP.KU.2011.MONTHLY.02(v0.1)" xfId="103"/>
    <cellStyle name="_Model_RAB_MRSK_svod 2_OREP.KU.2011.MONTHLY.02(v0.4)" xfId="104"/>
    <cellStyle name="_Model_RAB_MRSK_svod 2_OREP.KU.2011.MONTHLY.11(v1.4)" xfId="105"/>
    <cellStyle name="_Model_RAB_MRSK_svod 2_OREP.KU.2011.MONTHLY.11(v1.4)_UPDATE.BALANCE.WARM.2012YEAR.TO.1.1" xfId="106"/>
    <cellStyle name="_Model_RAB_MRSK_svod 2_OREP.KU.2011.MONTHLY.11(v1.4)_UPDATE.CALC.WARM.2012YEAR.TO.1.1" xfId="107"/>
    <cellStyle name="_Model_RAB_MRSK_svod 2_UPDATE.BALANCE.WARM.2012YEAR.TO.1.1" xfId="108"/>
    <cellStyle name="_Model_RAB_MRSK_svod 2_UPDATE.CALC.WARM.2012YEAR.TO.1.1" xfId="109"/>
    <cellStyle name="_Model_RAB_MRSK_svod 2_UPDATE.MONITORING.OS.EE.2.02.TO.1.3.64" xfId="110"/>
    <cellStyle name="_Model_RAB_MRSK_svod 2_UPDATE.OREP.KU.2011.MONTHLY.02.TO.1.2" xfId="111"/>
    <cellStyle name="_Model_RAB_MRSK_svod_46EE.2011(v1.0)" xfId="112"/>
    <cellStyle name="_Model_RAB_MRSK_svod_46EE.2011(v1.0)_46TE.2011(v1.0)" xfId="113"/>
    <cellStyle name="_Model_RAB_MRSK_svod_46EE.2011(v1.0)_INDEX.STATION.2012(v1.0)_" xfId="114"/>
    <cellStyle name="_Model_RAB_MRSK_svod_46EE.2011(v1.0)_INDEX.STATION.2012(v2.0)" xfId="115"/>
    <cellStyle name="_Model_RAB_MRSK_svod_46EE.2011(v1.0)_INDEX.STATION.2012(v2.1)" xfId="116"/>
    <cellStyle name="_Model_RAB_MRSK_svod_46EE.2011(v1.0)_TEPLO.PREDEL.2012.M(v1.1)_test" xfId="117"/>
    <cellStyle name="_Model_RAB_MRSK_svod_46EE.2011(v1.2)" xfId="118"/>
    <cellStyle name="_Model_RAB_MRSK_svod_46EP.2011(v2.0)" xfId="119"/>
    <cellStyle name="_Model_RAB_MRSK_svod_46EP.2012(v0.1)" xfId="120"/>
    <cellStyle name="_Model_RAB_MRSK_svod_46TE.2011(v1.0)" xfId="121"/>
    <cellStyle name="_Model_RAB_MRSK_svod_4DNS.UPDATE.EXAMPLE" xfId="122"/>
    <cellStyle name="_Model_RAB_MRSK_svod_ARMRAZR" xfId="123"/>
    <cellStyle name="_Model_RAB_MRSK_svod_BALANCE.WARM.2010.FACT(v1.0)" xfId="124"/>
    <cellStyle name="_Model_RAB_MRSK_svod_BALANCE.WARM.2010.PLAN" xfId="125"/>
    <cellStyle name="_Model_RAB_MRSK_svod_BALANCE.WARM.2011YEAR(v0.7)" xfId="126"/>
    <cellStyle name="_Model_RAB_MRSK_svod_BALANCE.WARM.2011YEAR.NEW.UPDATE.SCHEME" xfId="127"/>
    <cellStyle name="_Model_RAB_MRSK_svod_CALC.NORMATIV.KU(v0.2)" xfId="128"/>
    <cellStyle name="_Model_RAB_MRSK_svod_EE.2REK.P2011.4.78(v0.3)" xfId="129"/>
    <cellStyle name="_Model_RAB_MRSK_svod_FORM3.1.2013(v0.2)" xfId="130"/>
    <cellStyle name="_Model_RAB_MRSK_svod_FORM3.2013(v1.0)" xfId="131"/>
    <cellStyle name="_Model_RAB_MRSK_svod_FORM3.REG(v1.0)" xfId="132"/>
    <cellStyle name="_Model_RAB_MRSK_svod_FORM910.2012(v1.1)" xfId="133"/>
    <cellStyle name="_Model_RAB_MRSK_svod_INDEX.STATION.2012(v2.1)" xfId="134"/>
    <cellStyle name="_Model_RAB_MRSK_svod_INDEX.STATION.2013(v1.0)_патч до 1.1" xfId="135"/>
    <cellStyle name="_Model_RAB_MRSK_svod_INVEST.EE.PLAN.4.78(v0.1)" xfId="136"/>
    <cellStyle name="_Model_RAB_MRSK_svod_INVEST.EE.PLAN.4.78(v0.3)" xfId="137"/>
    <cellStyle name="_Model_RAB_MRSK_svod_INVEST.EE.PLAN.4.78(v1.0)" xfId="138"/>
    <cellStyle name="_Model_RAB_MRSK_svod_INVEST.EE.PLAN.4.78(v1.0)_PASSPORT.TEPLO.PROIZV(v2.0)" xfId="139"/>
    <cellStyle name="_Model_RAB_MRSK_svod_INVEST.EE.PLAN.4.78(v1.0)_PASSPORT.TEPLO.PROIZV(v2.0)_INDEX.STATION.2013(v1.0)_патч до 1.1" xfId="140"/>
    <cellStyle name="_Model_RAB_MRSK_svod_INVEST.EE.PLAN.4.78(v1.0)_PASSPORT.TEPLO.PROIZV(v2.0)_TEPLO.PREDEL.2013(v2.0)" xfId="141"/>
    <cellStyle name="_Model_RAB_MRSK_svod_INVEST.PLAN.4.78(v0.1)" xfId="142"/>
    <cellStyle name="_Model_RAB_MRSK_svod_INVEST.WARM.PLAN.4.78(v0.1)" xfId="143"/>
    <cellStyle name="_Model_RAB_MRSK_svod_INVEST_WARM_PLAN" xfId="144"/>
    <cellStyle name="_Model_RAB_MRSK_svod_NADB.JNVLP.APTEKA.2012(v1.0)_21_02_12" xfId="145"/>
    <cellStyle name="_Model_RAB_MRSK_svod_NADB.JNVLS.APTEKA.2011(v1.3.3)" xfId="146"/>
    <cellStyle name="_Model_RAB_MRSK_svod_NADB.JNVLS.APTEKA.2011(v1.3.3)_46TE.2011(v1.0)" xfId="147"/>
    <cellStyle name="_Model_RAB_MRSK_svod_NADB.JNVLS.APTEKA.2011(v1.3.3)_INDEX.STATION.2012(v1.0)_" xfId="148"/>
    <cellStyle name="_Model_RAB_MRSK_svod_NADB.JNVLS.APTEKA.2011(v1.3.3)_INDEX.STATION.2012(v2.0)" xfId="149"/>
    <cellStyle name="_Model_RAB_MRSK_svod_NADB.JNVLS.APTEKA.2011(v1.3.3)_INDEX.STATION.2012(v2.1)" xfId="150"/>
    <cellStyle name="_Model_RAB_MRSK_svod_NADB.JNVLS.APTEKA.2011(v1.3.3)_TEPLO.PREDEL.2012.M(v1.1)_test" xfId="151"/>
    <cellStyle name="_Model_RAB_MRSK_svod_NADB.JNVLS.APTEKA.2011(v1.3.4)" xfId="152"/>
    <cellStyle name="_Model_RAB_MRSK_svod_NADB.JNVLS.APTEKA.2011(v1.3.4)_46TE.2011(v1.0)" xfId="153"/>
    <cellStyle name="_Model_RAB_MRSK_svod_NADB.JNVLS.APTEKA.2011(v1.3.4)_INDEX.STATION.2012(v1.0)_" xfId="154"/>
    <cellStyle name="_Model_RAB_MRSK_svod_NADB.JNVLS.APTEKA.2011(v1.3.4)_INDEX.STATION.2012(v2.0)" xfId="155"/>
    <cellStyle name="_Model_RAB_MRSK_svod_NADB.JNVLS.APTEKA.2011(v1.3.4)_INDEX.STATION.2012(v2.1)" xfId="156"/>
    <cellStyle name="_Model_RAB_MRSK_svod_NADB.JNVLS.APTEKA.2011(v1.3.4)_TEPLO.PREDEL.2012.M(v1.1)_test" xfId="157"/>
    <cellStyle name="_Model_RAB_MRSK_svod_PASSPORT.TEPLO.PROIZV(v2.0)" xfId="158"/>
    <cellStyle name="_Model_RAB_MRSK_svod_PASSPORT.TEPLO.PROIZV(v2.1)" xfId="159"/>
    <cellStyle name="_Model_RAB_MRSK_svod_PASSPORT.TEPLO.SETI(v0.7)" xfId="160"/>
    <cellStyle name="_Model_RAB_MRSK_svod_PASSPORT.TEPLO.SETI(v1.0)" xfId="161"/>
    <cellStyle name="_Model_RAB_MRSK_svod_PREDEL.JKH.UTV.2011(v1.0.1)" xfId="162"/>
    <cellStyle name="_Model_RAB_MRSK_svod_PREDEL.JKH.UTV.2011(v1.0.1)_46TE.2011(v1.0)" xfId="163"/>
    <cellStyle name="_Model_RAB_MRSK_svod_PREDEL.JKH.UTV.2011(v1.0.1)_INDEX.STATION.2012(v1.0)_" xfId="164"/>
    <cellStyle name="_Model_RAB_MRSK_svod_PREDEL.JKH.UTV.2011(v1.0.1)_INDEX.STATION.2012(v2.0)" xfId="165"/>
    <cellStyle name="_Model_RAB_MRSK_svod_PREDEL.JKH.UTV.2011(v1.0.1)_INDEX.STATION.2012(v2.1)" xfId="166"/>
    <cellStyle name="_Model_RAB_MRSK_svod_PREDEL.JKH.UTV.2011(v1.0.1)_TEPLO.PREDEL.2012.M(v1.1)_test" xfId="167"/>
    <cellStyle name="_Model_RAB_MRSK_svod_PREDEL.JKH.UTV.2011(v1.1)" xfId="168"/>
    <cellStyle name="_Model_RAB_MRSK_svod_REP.BLR.2012(v1.0)" xfId="169"/>
    <cellStyle name="_Model_RAB_MRSK_svod_TEHSHEET" xfId="170"/>
    <cellStyle name="_Model_RAB_MRSK_svod_TEPLO.PREDEL.2012.M(v1.1)" xfId="171"/>
    <cellStyle name="_Model_RAB_MRSK_svod_TEPLO.PREDEL.2013(v2.0)" xfId="172"/>
    <cellStyle name="_Model_RAB_MRSK_svod_TEST.TEMPLATE" xfId="173"/>
    <cellStyle name="_Model_RAB_MRSK_svod_UPDATE.46EE.2011.TO.1.1" xfId="174"/>
    <cellStyle name="_Model_RAB_MRSK_svod_UPDATE.46TE.2011.TO.1.1" xfId="175"/>
    <cellStyle name="_Model_RAB_MRSK_svod_UPDATE.46TE.2011.TO.1.2" xfId="176"/>
    <cellStyle name="_Model_RAB_MRSK_svod_UPDATE.BALANCE.WARM.2011YEAR.TO.1.1" xfId="177"/>
    <cellStyle name="_Model_RAB_MRSK_svod_UPDATE.BALANCE.WARM.2011YEAR.TO.1.1_46TE.2011(v1.0)" xfId="178"/>
    <cellStyle name="_Model_RAB_MRSK_svod_UPDATE.BALANCE.WARM.2011YEAR.TO.1.1_INDEX.STATION.2012(v1.0)_" xfId="179"/>
    <cellStyle name="_Model_RAB_MRSK_svod_UPDATE.BALANCE.WARM.2011YEAR.TO.1.1_INDEX.STATION.2012(v2.0)" xfId="180"/>
    <cellStyle name="_Model_RAB_MRSK_svod_UPDATE.BALANCE.WARM.2011YEAR.TO.1.1_INDEX.STATION.2012(v2.1)" xfId="181"/>
    <cellStyle name="_Model_RAB_MRSK_svod_UPDATE.BALANCE.WARM.2011YEAR.TO.1.1_OREP.KU.2011.MONTHLY.02(v1.1)" xfId="182"/>
    <cellStyle name="_Model_RAB_MRSK_svod_UPDATE.BALANCE.WARM.2011YEAR.TO.1.1_TEPLO.PREDEL.2012.M(v1.1)_test" xfId="183"/>
    <cellStyle name="_Model_RAB_MRSK_svod_UPDATE.BALANCE.WARM.2011YEAR.TO.1.2" xfId="184"/>
    <cellStyle name="_Model_RAB_MRSK_svod_UPDATE.BALANCE.WARM.2011YEAR.TO.1.4.64" xfId="185"/>
    <cellStyle name="_Model_RAB_MRSK_svod_UPDATE.BALANCE.WARM.2011YEAR.TO.1.5.64" xfId="186"/>
    <cellStyle name="_Model_RAB_MRSK_svod_UPDATE.MONITORING.OS.EE.2.02.TO.1.3.64" xfId="187"/>
    <cellStyle name="_Model_RAB_MRSK_svod_UPDATE.NADB.JNVLS.APTEKA.2011.TO.1.3.4" xfId="188"/>
    <cellStyle name="_Plug" xfId="189"/>
    <cellStyle name="_Plug_4DNS.UPDATE.EXAMPLE" xfId="190"/>
    <cellStyle name="_Plug_4DNS.UPDATE.EXAMPLE_INDEX.STATION.2013(v1.0)_патч до 1.1" xfId="191"/>
    <cellStyle name="_Бюджет2006_ПОКАЗАТЕЛИ СВОДНЫЕ" xfId="192"/>
    <cellStyle name="_ВО ОП ТЭС-ОТ- 2007" xfId="193"/>
    <cellStyle name="_ВО ОП ТЭС-ОТ- 2007_Новая инструкция1_фст" xfId="194"/>
    <cellStyle name="_ВФ ОАО ТЭС-ОТ- 2009" xfId="195"/>
    <cellStyle name="_ВФ ОАО ТЭС-ОТ- 2009_Новая инструкция1_фст" xfId="196"/>
    <cellStyle name="_выручка по присоединениям2" xfId="197"/>
    <cellStyle name="_выручка по присоединениям2_Новая инструкция1_фст" xfId="198"/>
    <cellStyle name="_Договор аренды ЯЭ с разбивкой" xfId="199"/>
    <cellStyle name="_Договор аренды ЯЭ с разбивкой_Новая инструкция1_фст" xfId="200"/>
    <cellStyle name="_Защита ФЗП" xfId="201"/>
    <cellStyle name="_Исходные данные для модели" xfId="202"/>
    <cellStyle name="_Исходные данные для модели_Новая инструкция1_фст" xfId="203"/>
    <cellStyle name="_Консолидация-2008-проект-new" xfId="204"/>
    <cellStyle name="_МОДЕЛЬ_1 (2)" xfId="205"/>
    <cellStyle name="_МОДЕЛЬ_1 (2) 2" xfId="206"/>
    <cellStyle name="_МОДЕЛЬ_1 (2) 2_OREP.KU.2011.MONTHLY.02(v0.1)" xfId="207"/>
    <cellStyle name="_МОДЕЛЬ_1 (2) 2_OREP.KU.2011.MONTHLY.02(v0.4)" xfId="208"/>
    <cellStyle name="_МОДЕЛЬ_1 (2) 2_OREP.KU.2011.MONTHLY.11(v1.4)" xfId="209"/>
    <cellStyle name="_МОДЕЛЬ_1 (2) 2_OREP.KU.2011.MONTHLY.11(v1.4)_UPDATE.BALANCE.WARM.2012YEAR.TO.1.1" xfId="210"/>
    <cellStyle name="_МОДЕЛЬ_1 (2) 2_OREP.KU.2011.MONTHLY.11(v1.4)_UPDATE.CALC.WARM.2012YEAR.TO.1.1" xfId="211"/>
    <cellStyle name="_МОДЕЛЬ_1 (2) 2_UPDATE.BALANCE.WARM.2012YEAR.TO.1.1" xfId="212"/>
    <cellStyle name="_МОДЕЛЬ_1 (2) 2_UPDATE.CALC.WARM.2012YEAR.TO.1.1" xfId="213"/>
    <cellStyle name="_МОДЕЛЬ_1 (2) 2_UPDATE.MONITORING.OS.EE.2.02.TO.1.3.64" xfId="214"/>
    <cellStyle name="_МОДЕЛЬ_1 (2) 2_UPDATE.OREP.KU.2011.MONTHLY.02.TO.1.2" xfId="215"/>
    <cellStyle name="_МОДЕЛЬ_1 (2)_46EE.2011(v1.0)" xfId="216"/>
    <cellStyle name="_МОДЕЛЬ_1 (2)_46EE.2011(v1.0)_46TE.2011(v1.0)" xfId="217"/>
    <cellStyle name="_МОДЕЛЬ_1 (2)_46EE.2011(v1.0)_INDEX.STATION.2012(v1.0)_" xfId="218"/>
    <cellStyle name="_МОДЕЛЬ_1 (2)_46EE.2011(v1.0)_INDEX.STATION.2012(v2.0)" xfId="219"/>
    <cellStyle name="_МОДЕЛЬ_1 (2)_46EE.2011(v1.0)_INDEX.STATION.2012(v2.1)" xfId="220"/>
    <cellStyle name="_МОДЕЛЬ_1 (2)_46EE.2011(v1.0)_TEPLO.PREDEL.2012.M(v1.1)_test" xfId="221"/>
    <cellStyle name="_МОДЕЛЬ_1 (2)_46EE.2011(v1.2)" xfId="222"/>
    <cellStyle name="_МОДЕЛЬ_1 (2)_46EP.2011(v2.0)" xfId="223"/>
    <cellStyle name="_МОДЕЛЬ_1 (2)_46EP.2012(v0.1)" xfId="224"/>
    <cellStyle name="_МОДЕЛЬ_1 (2)_46TE.2011(v1.0)" xfId="225"/>
    <cellStyle name="_МОДЕЛЬ_1 (2)_4DNS.UPDATE.EXAMPLE" xfId="226"/>
    <cellStyle name="_МОДЕЛЬ_1 (2)_ARMRAZR" xfId="227"/>
    <cellStyle name="_МОДЕЛЬ_1 (2)_BALANCE.WARM.2010.FACT(v1.0)" xfId="228"/>
    <cellStyle name="_МОДЕЛЬ_1 (2)_BALANCE.WARM.2010.PLAN" xfId="229"/>
    <cellStyle name="_МОДЕЛЬ_1 (2)_BALANCE.WARM.2011YEAR(v0.7)" xfId="230"/>
    <cellStyle name="_МОДЕЛЬ_1 (2)_BALANCE.WARM.2011YEAR.NEW.UPDATE.SCHEME" xfId="231"/>
    <cellStyle name="_МОДЕЛЬ_1 (2)_CALC.NORMATIV.KU(v0.2)" xfId="232"/>
    <cellStyle name="_МОДЕЛЬ_1 (2)_EE.2REK.P2011.4.78(v0.3)" xfId="233"/>
    <cellStyle name="_МОДЕЛЬ_1 (2)_FORM3.1.2013(v0.2)" xfId="234"/>
    <cellStyle name="_МОДЕЛЬ_1 (2)_FORM3.2013(v1.0)" xfId="235"/>
    <cellStyle name="_МОДЕЛЬ_1 (2)_FORM3.REG(v1.0)" xfId="236"/>
    <cellStyle name="_МОДЕЛЬ_1 (2)_FORM910.2012(v1.1)" xfId="237"/>
    <cellStyle name="_МОДЕЛЬ_1 (2)_INDEX.STATION.2012(v2.1)" xfId="238"/>
    <cellStyle name="_МОДЕЛЬ_1 (2)_INDEX.STATION.2013(v1.0)_патч до 1.1" xfId="239"/>
    <cellStyle name="_МОДЕЛЬ_1 (2)_INVEST.EE.PLAN.4.78(v0.1)" xfId="240"/>
    <cellStyle name="_МОДЕЛЬ_1 (2)_INVEST.EE.PLAN.4.78(v0.3)" xfId="241"/>
    <cellStyle name="_МОДЕЛЬ_1 (2)_INVEST.EE.PLAN.4.78(v1.0)" xfId="242"/>
    <cellStyle name="_МОДЕЛЬ_1 (2)_INVEST.EE.PLAN.4.78(v1.0)_PASSPORT.TEPLO.PROIZV(v2.0)" xfId="243"/>
    <cellStyle name="_МОДЕЛЬ_1 (2)_INVEST.EE.PLAN.4.78(v1.0)_PASSPORT.TEPLO.PROIZV(v2.0)_INDEX.STATION.2013(v1.0)_патч до 1.1" xfId="244"/>
    <cellStyle name="_МОДЕЛЬ_1 (2)_INVEST.EE.PLAN.4.78(v1.0)_PASSPORT.TEPLO.PROIZV(v2.0)_TEPLO.PREDEL.2013(v2.0)" xfId="245"/>
    <cellStyle name="_МОДЕЛЬ_1 (2)_INVEST.PLAN.4.78(v0.1)" xfId="246"/>
    <cellStyle name="_МОДЕЛЬ_1 (2)_INVEST.WARM.PLAN.4.78(v0.1)" xfId="247"/>
    <cellStyle name="_МОДЕЛЬ_1 (2)_INVEST_WARM_PLAN" xfId="248"/>
    <cellStyle name="_МОДЕЛЬ_1 (2)_NADB.JNVLP.APTEKA.2012(v1.0)_21_02_12" xfId="249"/>
    <cellStyle name="_МОДЕЛЬ_1 (2)_NADB.JNVLS.APTEKA.2011(v1.3.3)" xfId="250"/>
    <cellStyle name="_МОДЕЛЬ_1 (2)_NADB.JNVLS.APTEKA.2011(v1.3.3)_46TE.2011(v1.0)" xfId="251"/>
    <cellStyle name="_МОДЕЛЬ_1 (2)_NADB.JNVLS.APTEKA.2011(v1.3.3)_INDEX.STATION.2012(v1.0)_" xfId="252"/>
    <cellStyle name="_МОДЕЛЬ_1 (2)_NADB.JNVLS.APTEKA.2011(v1.3.3)_INDEX.STATION.2012(v2.0)" xfId="253"/>
    <cellStyle name="_МОДЕЛЬ_1 (2)_NADB.JNVLS.APTEKA.2011(v1.3.3)_INDEX.STATION.2012(v2.1)" xfId="254"/>
    <cellStyle name="_МОДЕЛЬ_1 (2)_NADB.JNVLS.APTEKA.2011(v1.3.3)_TEPLO.PREDEL.2012.M(v1.1)_test" xfId="255"/>
    <cellStyle name="_МОДЕЛЬ_1 (2)_NADB.JNVLS.APTEKA.2011(v1.3.4)" xfId="256"/>
    <cellStyle name="_МОДЕЛЬ_1 (2)_NADB.JNVLS.APTEKA.2011(v1.3.4)_46TE.2011(v1.0)" xfId="257"/>
    <cellStyle name="_МОДЕЛЬ_1 (2)_NADB.JNVLS.APTEKA.2011(v1.3.4)_INDEX.STATION.2012(v1.0)_" xfId="258"/>
    <cellStyle name="_МОДЕЛЬ_1 (2)_NADB.JNVLS.APTEKA.2011(v1.3.4)_INDEX.STATION.2012(v2.0)" xfId="259"/>
    <cellStyle name="_МОДЕЛЬ_1 (2)_NADB.JNVLS.APTEKA.2011(v1.3.4)_INDEX.STATION.2012(v2.1)" xfId="260"/>
    <cellStyle name="_МОДЕЛЬ_1 (2)_NADB.JNVLS.APTEKA.2011(v1.3.4)_TEPLO.PREDEL.2012.M(v1.1)_test" xfId="261"/>
    <cellStyle name="_МОДЕЛЬ_1 (2)_PASSPORT.TEPLO.PROIZV(v2.0)" xfId="262"/>
    <cellStyle name="_МОДЕЛЬ_1 (2)_PASSPORT.TEPLO.PROIZV(v2.1)" xfId="263"/>
    <cellStyle name="_МОДЕЛЬ_1 (2)_PASSPORT.TEPLO.SETI(v0.7)" xfId="264"/>
    <cellStyle name="_МОДЕЛЬ_1 (2)_PASSPORT.TEPLO.SETI(v1.0)" xfId="265"/>
    <cellStyle name="_МОДЕЛЬ_1 (2)_PREDEL.JKH.UTV.2011(v1.0.1)" xfId="266"/>
    <cellStyle name="_МОДЕЛЬ_1 (2)_PREDEL.JKH.UTV.2011(v1.0.1)_46TE.2011(v1.0)" xfId="267"/>
    <cellStyle name="_МОДЕЛЬ_1 (2)_PREDEL.JKH.UTV.2011(v1.0.1)_INDEX.STATION.2012(v1.0)_" xfId="268"/>
    <cellStyle name="_МОДЕЛЬ_1 (2)_PREDEL.JKH.UTV.2011(v1.0.1)_INDEX.STATION.2012(v2.0)" xfId="269"/>
    <cellStyle name="_МОДЕЛЬ_1 (2)_PREDEL.JKH.UTV.2011(v1.0.1)_INDEX.STATION.2012(v2.1)" xfId="270"/>
    <cellStyle name="_МОДЕЛЬ_1 (2)_PREDEL.JKH.UTV.2011(v1.0.1)_TEPLO.PREDEL.2012.M(v1.1)_test" xfId="271"/>
    <cellStyle name="_МОДЕЛЬ_1 (2)_PREDEL.JKH.UTV.2011(v1.1)" xfId="272"/>
    <cellStyle name="_МОДЕЛЬ_1 (2)_REP.BLR.2012(v1.0)" xfId="273"/>
    <cellStyle name="_МОДЕЛЬ_1 (2)_TEHSHEET" xfId="274"/>
    <cellStyle name="_МОДЕЛЬ_1 (2)_TEPLO.PREDEL.2012.M(v1.1)" xfId="275"/>
    <cellStyle name="_МОДЕЛЬ_1 (2)_TEPLO.PREDEL.2013(v2.0)" xfId="276"/>
    <cellStyle name="_МОДЕЛЬ_1 (2)_TEST.TEMPLATE" xfId="277"/>
    <cellStyle name="_МОДЕЛЬ_1 (2)_UPDATE.46EE.2011.TO.1.1" xfId="278"/>
    <cellStyle name="_МОДЕЛЬ_1 (2)_UPDATE.46TE.2011.TO.1.1" xfId="279"/>
    <cellStyle name="_МОДЕЛЬ_1 (2)_UPDATE.46TE.2011.TO.1.2" xfId="280"/>
    <cellStyle name="_МОДЕЛЬ_1 (2)_UPDATE.BALANCE.WARM.2011YEAR.TO.1.1" xfId="281"/>
    <cellStyle name="_МОДЕЛЬ_1 (2)_UPDATE.BALANCE.WARM.2011YEAR.TO.1.1_46TE.2011(v1.0)" xfId="282"/>
    <cellStyle name="_МОДЕЛЬ_1 (2)_UPDATE.BALANCE.WARM.2011YEAR.TO.1.1_INDEX.STATION.2012(v1.0)_" xfId="283"/>
    <cellStyle name="_МОДЕЛЬ_1 (2)_UPDATE.BALANCE.WARM.2011YEAR.TO.1.1_INDEX.STATION.2012(v2.0)" xfId="284"/>
    <cellStyle name="_МОДЕЛЬ_1 (2)_UPDATE.BALANCE.WARM.2011YEAR.TO.1.1_INDEX.STATION.2012(v2.1)" xfId="285"/>
    <cellStyle name="_МОДЕЛЬ_1 (2)_UPDATE.BALANCE.WARM.2011YEAR.TO.1.1_OREP.KU.2011.MONTHLY.02(v1.1)" xfId="286"/>
    <cellStyle name="_МОДЕЛЬ_1 (2)_UPDATE.BALANCE.WARM.2011YEAR.TO.1.1_TEPLO.PREDEL.2012.M(v1.1)_test" xfId="287"/>
    <cellStyle name="_МОДЕЛЬ_1 (2)_UPDATE.BALANCE.WARM.2011YEAR.TO.1.2" xfId="288"/>
    <cellStyle name="_МОДЕЛЬ_1 (2)_UPDATE.BALANCE.WARM.2011YEAR.TO.1.4.64" xfId="289"/>
    <cellStyle name="_МОДЕЛЬ_1 (2)_UPDATE.BALANCE.WARM.2011YEAR.TO.1.5.64" xfId="290"/>
    <cellStyle name="_МОДЕЛЬ_1 (2)_UPDATE.MONITORING.OS.EE.2.02.TO.1.3.64" xfId="291"/>
    <cellStyle name="_МОДЕЛЬ_1 (2)_UPDATE.NADB.JNVLS.APTEKA.2011.TO.1.3.4" xfId="292"/>
    <cellStyle name="_НВВ 2009 постатейно свод по филиалам_09_02_09" xfId="293"/>
    <cellStyle name="_НВВ 2009 постатейно свод по филиалам_09_02_09_Новая инструкция1_фст" xfId="294"/>
    <cellStyle name="_НВВ 2009 постатейно свод по филиалам_для Валентина" xfId="295"/>
    <cellStyle name="_НВВ 2009 постатейно свод по филиалам_для Валентина_Новая инструкция1_фст" xfId="296"/>
    <cellStyle name="_Омск" xfId="297"/>
    <cellStyle name="_Омск_Новая инструкция1_фст" xfId="298"/>
    <cellStyle name="_ОТ ИД 2009" xfId="299"/>
    <cellStyle name="_ОТ ИД 2009_Новая инструкция1_фст" xfId="300"/>
    <cellStyle name="_пр 5 тариф RAB" xfId="301"/>
    <cellStyle name="_пр 5 тариф RAB 2" xfId="302"/>
    <cellStyle name="_пр 5 тариф RAB 2_OREP.KU.2011.MONTHLY.02(v0.1)" xfId="303"/>
    <cellStyle name="_пр 5 тариф RAB 2_OREP.KU.2011.MONTHLY.02(v0.4)" xfId="304"/>
    <cellStyle name="_пр 5 тариф RAB 2_OREP.KU.2011.MONTHLY.11(v1.4)" xfId="305"/>
    <cellStyle name="_пр 5 тариф RAB 2_OREP.KU.2011.MONTHLY.11(v1.4)_UPDATE.BALANCE.WARM.2012YEAR.TO.1.1" xfId="306"/>
    <cellStyle name="_пр 5 тариф RAB 2_OREP.KU.2011.MONTHLY.11(v1.4)_UPDATE.CALC.WARM.2012YEAR.TO.1.1" xfId="307"/>
    <cellStyle name="_пр 5 тариф RAB 2_UPDATE.BALANCE.WARM.2012YEAR.TO.1.1" xfId="308"/>
    <cellStyle name="_пр 5 тариф RAB 2_UPDATE.CALC.WARM.2012YEAR.TO.1.1" xfId="309"/>
    <cellStyle name="_пр 5 тариф RAB 2_UPDATE.MONITORING.OS.EE.2.02.TO.1.3.64" xfId="310"/>
    <cellStyle name="_пр 5 тариф RAB 2_UPDATE.OREP.KU.2011.MONTHLY.02.TO.1.2" xfId="311"/>
    <cellStyle name="_пр 5 тариф RAB_46EE.2011(v1.0)" xfId="312"/>
    <cellStyle name="_пр 5 тариф RAB_46EE.2011(v1.0)_46TE.2011(v1.0)" xfId="313"/>
    <cellStyle name="_пр 5 тариф RAB_46EE.2011(v1.0)_INDEX.STATION.2012(v1.0)_" xfId="314"/>
    <cellStyle name="_пр 5 тариф RAB_46EE.2011(v1.0)_INDEX.STATION.2012(v2.0)" xfId="315"/>
    <cellStyle name="_пр 5 тариф RAB_46EE.2011(v1.0)_INDEX.STATION.2012(v2.1)" xfId="316"/>
    <cellStyle name="_пр 5 тариф RAB_46EE.2011(v1.0)_TEPLO.PREDEL.2012.M(v1.1)_test" xfId="317"/>
    <cellStyle name="_пр 5 тариф RAB_46EE.2011(v1.2)" xfId="318"/>
    <cellStyle name="_пр 5 тариф RAB_46EP.2011(v2.0)" xfId="319"/>
    <cellStyle name="_пр 5 тариф RAB_46EP.2012(v0.1)" xfId="320"/>
    <cellStyle name="_пр 5 тариф RAB_46TE.2011(v1.0)" xfId="321"/>
    <cellStyle name="_пр 5 тариф RAB_4DNS.UPDATE.EXAMPLE" xfId="322"/>
    <cellStyle name="_пр 5 тариф RAB_ARMRAZR" xfId="323"/>
    <cellStyle name="_пр 5 тариф RAB_BALANCE.WARM.2010.FACT(v1.0)" xfId="324"/>
    <cellStyle name="_пр 5 тариф RAB_BALANCE.WARM.2010.PLAN" xfId="325"/>
    <cellStyle name="_пр 5 тариф RAB_BALANCE.WARM.2011YEAR(v0.7)" xfId="326"/>
    <cellStyle name="_пр 5 тариф RAB_BALANCE.WARM.2011YEAR.NEW.UPDATE.SCHEME" xfId="327"/>
    <cellStyle name="_пр 5 тариф RAB_CALC.NORMATIV.KU(v0.2)" xfId="328"/>
    <cellStyle name="_пр 5 тариф RAB_EE.2REK.P2011.4.78(v0.3)" xfId="329"/>
    <cellStyle name="_пр 5 тариф RAB_FORM3.1.2013(v0.2)" xfId="330"/>
    <cellStyle name="_пр 5 тариф RAB_FORM3.2013(v1.0)" xfId="331"/>
    <cellStyle name="_пр 5 тариф RAB_FORM3.REG(v1.0)" xfId="332"/>
    <cellStyle name="_пр 5 тариф RAB_FORM910.2012(v1.1)" xfId="333"/>
    <cellStyle name="_пр 5 тариф RAB_INDEX.STATION.2012(v2.1)" xfId="334"/>
    <cellStyle name="_пр 5 тариф RAB_INDEX.STATION.2013(v1.0)_патч до 1.1" xfId="335"/>
    <cellStyle name="_пр 5 тариф RAB_INVEST.EE.PLAN.4.78(v0.1)" xfId="336"/>
    <cellStyle name="_пр 5 тариф RAB_INVEST.EE.PLAN.4.78(v0.3)" xfId="337"/>
    <cellStyle name="_пр 5 тариф RAB_INVEST.EE.PLAN.4.78(v1.0)" xfId="338"/>
    <cellStyle name="_пр 5 тариф RAB_INVEST.EE.PLAN.4.78(v1.0)_PASSPORT.TEPLO.PROIZV(v2.0)" xfId="339"/>
    <cellStyle name="_пр 5 тариф RAB_INVEST.EE.PLAN.4.78(v1.0)_PASSPORT.TEPLO.PROIZV(v2.0)_INDEX.STATION.2013(v1.0)_патч до 1.1" xfId="340"/>
    <cellStyle name="_пр 5 тариф RAB_INVEST.EE.PLAN.4.78(v1.0)_PASSPORT.TEPLO.PROIZV(v2.0)_TEPLO.PREDEL.2013(v2.0)" xfId="341"/>
    <cellStyle name="_пр 5 тариф RAB_INVEST.PLAN.4.78(v0.1)" xfId="342"/>
    <cellStyle name="_пр 5 тариф RAB_INVEST.WARM.PLAN.4.78(v0.1)" xfId="343"/>
    <cellStyle name="_пр 5 тариф RAB_INVEST_WARM_PLAN" xfId="344"/>
    <cellStyle name="_пр 5 тариф RAB_NADB.JNVLP.APTEKA.2012(v1.0)_21_02_12" xfId="345"/>
    <cellStyle name="_пр 5 тариф RAB_NADB.JNVLS.APTEKA.2011(v1.3.3)" xfId="346"/>
    <cellStyle name="_пр 5 тариф RAB_NADB.JNVLS.APTEKA.2011(v1.3.3)_46TE.2011(v1.0)" xfId="347"/>
    <cellStyle name="_пр 5 тариф RAB_NADB.JNVLS.APTEKA.2011(v1.3.3)_INDEX.STATION.2012(v1.0)_" xfId="348"/>
    <cellStyle name="_пр 5 тариф RAB_NADB.JNVLS.APTEKA.2011(v1.3.3)_INDEX.STATION.2012(v2.0)" xfId="349"/>
    <cellStyle name="_пр 5 тариф RAB_NADB.JNVLS.APTEKA.2011(v1.3.3)_INDEX.STATION.2012(v2.1)" xfId="350"/>
    <cellStyle name="_пр 5 тариф RAB_NADB.JNVLS.APTEKA.2011(v1.3.3)_TEPLO.PREDEL.2012.M(v1.1)_test" xfId="351"/>
    <cellStyle name="_пр 5 тариф RAB_NADB.JNVLS.APTEKA.2011(v1.3.4)" xfId="352"/>
    <cellStyle name="_пр 5 тариф RAB_NADB.JNVLS.APTEKA.2011(v1.3.4)_46TE.2011(v1.0)" xfId="353"/>
    <cellStyle name="_пр 5 тариф RAB_NADB.JNVLS.APTEKA.2011(v1.3.4)_INDEX.STATION.2012(v1.0)_" xfId="354"/>
    <cellStyle name="_пр 5 тариф RAB_NADB.JNVLS.APTEKA.2011(v1.3.4)_INDEX.STATION.2012(v2.0)" xfId="355"/>
    <cellStyle name="_пр 5 тариф RAB_NADB.JNVLS.APTEKA.2011(v1.3.4)_INDEX.STATION.2012(v2.1)" xfId="356"/>
    <cellStyle name="_пр 5 тариф RAB_NADB.JNVLS.APTEKA.2011(v1.3.4)_TEPLO.PREDEL.2012.M(v1.1)_test" xfId="357"/>
    <cellStyle name="_пр 5 тариф RAB_PASSPORT.TEPLO.PROIZV(v2.0)" xfId="358"/>
    <cellStyle name="_пр 5 тариф RAB_PASSPORT.TEPLO.PROIZV(v2.1)" xfId="359"/>
    <cellStyle name="_пр 5 тариф RAB_PASSPORT.TEPLO.SETI(v0.7)" xfId="360"/>
    <cellStyle name="_пр 5 тариф RAB_PASSPORT.TEPLO.SETI(v1.0)" xfId="361"/>
    <cellStyle name="_пр 5 тариф RAB_PREDEL.JKH.UTV.2011(v1.0.1)" xfId="362"/>
    <cellStyle name="_пр 5 тариф RAB_PREDEL.JKH.UTV.2011(v1.0.1)_46TE.2011(v1.0)" xfId="363"/>
    <cellStyle name="_пр 5 тариф RAB_PREDEL.JKH.UTV.2011(v1.0.1)_INDEX.STATION.2012(v1.0)_" xfId="364"/>
    <cellStyle name="_пр 5 тариф RAB_PREDEL.JKH.UTV.2011(v1.0.1)_INDEX.STATION.2012(v2.0)" xfId="365"/>
    <cellStyle name="_пр 5 тариф RAB_PREDEL.JKH.UTV.2011(v1.0.1)_INDEX.STATION.2012(v2.1)" xfId="366"/>
    <cellStyle name="_пр 5 тариф RAB_PREDEL.JKH.UTV.2011(v1.0.1)_TEPLO.PREDEL.2012.M(v1.1)_test" xfId="367"/>
    <cellStyle name="_пр 5 тариф RAB_PREDEL.JKH.UTV.2011(v1.1)" xfId="368"/>
    <cellStyle name="_пр 5 тариф RAB_REP.BLR.2012(v1.0)" xfId="369"/>
    <cellStyle name="_пр 5 тариф RAB_TEHSHEET" xfId="370"/>
    <cellStyle name="_пр 5 тариф RAB_TEPLO.PREDEL.2012.M(v1.1)" xfId="371"/>
    <cellStyle name="_пр 5 тариф RAB_TEPLO.PREDEL.2013(v2.0)" xfId="372"/>
    <cellStyle name="_пр 5 тариф RAB_TEST.TEMPLATE" xfId="373"/>
    <cellStyle name="_пр 5 тариф RAB_UPDATE.46EE.2011.TO.1.1" xfId="374"/>
    <cellStyle name="_пр 5 тариф RAB_UPDATE.46TE.2011.TO.1.1" xfId="375"/>
    <cellStyle name="_пр 5 тариф RAB_UPDATE.46TE.2011.TO.1.2" xfId="376"/>
    <cellStyle name="_пр 5 тариф RAB_UPDATE.BALANCE.WARM.2011YEAR.TO.1.1" xfId="377"/>
    <cellStyle name="_пр 5 тариф RAB_UPDATE.BALANCE.WARM.2011YEAR.TO.1.1_46TE.2011(v1.0)" xfId="378"/>
    <cellStyle name="_пр 5 тариф RAB_UPDATE.BALANCE.WARM.2011YEAR.TO.1.1_INDEX.STATION.2012(v1.0)_" xfId="379"/>
    <cellStyle name="_пр 5 тариф RAB_UPDATE.BALANCE.WARM.2011YEAR.TO.1.1_INDEX.STATION.2012(v2.0)" xfId="380"/>
    <cellStyle name="_пр 5 тариф RAB_UPDATE.BALANCE.WARM.2011YEAR.TO.1.1_INDEX.STATION.2012(v2.1)" xfId="381"/>
    <cellStyle name="_пр 5 тариф RAB_UPDATE.BALANCE.WARM.2011YEAR.TO.1.1_OREP.KU.2011.MONTHLY.02(v1.1)" xfId="382"/>
    <cellStyle name="_пр 5 тариф RAB_UPDATE.BALANCE.WARM.2011YEAR.TO.1.1_TEPLO.PREDEL.2012.M(v1.1)_test" xfId="383"/>
    <cellStyle name="_пр 5 тариф RAB_UPDATE.BALANCE.WARM.2011YEAR.TO.1.2" xfId="384"/>
    <cellStyle name="_пр 5 тариф RAB_UPDATE.BALANCE.WARM.2011YEAR.TO.1.4.64" xfId="385"/>
    <cellStyle name="_пр 5 тариф RAB_UPDATE.BALANCE.WARM.2011YEAR.TO.1.5.64" xfId="386"/>
    <cellStyle name="_пр 5 тариф RAB_UPDATE.MONITORING.OS.EE.2.02.TO.1.3.64" xfId="387"/>
    <cellStyle name="_пр 5 тариф RAB_UPDATE.NADB.JNVLS.APTEKA.2011.TO.1.3.4" xfId="388"/>
    <cellStyle name="_Предожение _ДБП_2009 г ( согласованные БП)  (2)" xfId="389"/>
    <cellStyle name="_Предожение _ДБП_2009 г ( согласованные БП)  (2)_Новая инструкция1_фст" xfId="390"/>
    <cellStyle name="_Приложение 2 0806 факт" xfId="391"/>
    <cellStyle name="_Приложение МТС-3-КС" xfId="392"/>
    <cellStyle name="_Приложение МТС-3-КС_Новая инструкция1_фст" xfId="393"/>
    <cellStyle name="_Приложение-МТС--2-1" xfId="394"/>
    <cellStyle name="_Приложение-МТС--2-1_Новая инструкция1_фст" xfId="395"/>
    <cellStyle name="_Расчет RAB_22072008" xfId="396"/>
    <cellStyle name="_Расчет RAB_22072008 2" xfId="397"/>
    <cellStyle name="_Расчет RAB_22072008 2_OREP.KU.2011.MONTHLY.02(v0.1)" xfId="398"/>
    <cellStyle name="_Расчет RAB_22072008 2_OREP.KU.2011.MONTHLY.02(v0.4)" xfId="399"/>
    <cellStyle name="_Расчет RAB_22072008 2_OREP.KU.2011.MONTHLY.11(v1.4)" xfId="400"/>
    <cellStyle name="_Расчет RAB_22072008 2_OREP.KU.2011.MONTHLY.11(v1.4)_UPDATE.BALANCE.WARM.2012YEAR.TO.1.1" xfId="401"/>
    <cellStyle name="_Расчет RAB_22072008 2_OREP.KU.2011.MONTHLY.11(v1.4)_UPDATE.CALC.WARM.2012YEAR.TO.1.1" xfId="402"/>
    <cellStyle name="_Расчет RAB_22072008 2_UPDATE.BALANCE.WARM.2012YEAR.TO.1.1" xfId="403"/>
    <cellStyle name="_Расчет RAB_22072008 2_UPDATE.CALC.WARM.2012YEAR.TO.1.1" xfId="404"/>
    <cellStyle name="_Расчет RAB_22072008 2_UPDATE.MONITORING.OS.EE.2.02.TO.1.3.64" xfId="405"/>
    <cellStyle name="_Расчет RAB_22072008 2_UPDATE.OREP.KU.2011.MONTHLY.02.TO.1.2" xfId="406"/>
    <cellStyle name="_Расчет RAB_22072008_46EE.2011(v1.0)" xfId="407"/>
    <cellStyle name="_Расчет RAB_22072008_46EE.2011(v1.0)_46TE.2011(v1.0)" xfId="408"/>
    <cellStyle name="_Расчет RAB_22072008_46EE.2011(v1.0)_INDEX.STATION.2012(v1.0)_" xfId="409"/>
    <cellStyle name="_Расчет RAB_22072008_46EE.2011(v1.0)_INDEX.STATION.2012(v2.0)" xfId="410"/>
    <cellStyle name="_Расчет RAB_22072008_46EE.2011(v1.0)_INDEX.STATION.2012(v2.1)" xfId="411"/>
    <cellStyle name="_Расчет RAB_22072008_46EE.2011(v1.0)_TEPLO.PREDEL.2012.M(v1.1)_test" xfId="412"/>
    <cellStyle name="_Расчет RAB_22072008_46EE.2011(v1.2)" xfId="413"/>
    <cellStyle name="_Расчет RAB_22072008_46EP.2011(v2.0)" xfId="414"/>
    <cellStyle name="_Расчет RAB_22072008_46EP.2012(v0.1)" xfId="415"/>
    <cellStyle name="_Расчет RAB_22072008_46TE.2011(v1.0)" xfId="416"/>
    <cellStyle name="_Расчет RAB_22072008_4DNS.UPDATE.EXAMPLE" xfId="417"/>
    <cellStyle name="_Расчет RAB_22072008_ARMRAZR" xfId="418"/>
    <cellStyle name="_Расчет RAB_22072008_BALANCE.WARM.2010.FACT(v1.0)" xfId="419"/>
    <cellStyle name="_Расчет RAB_22072008_BALANCE.WARM.2010.PLAN" xfId="420"/>
    <cellStyle name="_Расчет RAB_22072008_BALANCE.WARM.2011YEAR(v0.7)" xfId="421"/>
    <cellStyle name="_Расчет RAB_22072008_BALANCE.WARM.2011YEAR.NEW.UPDATE.SCHEME" xfId="422"/>
    <cellStyle name="_Расчет RAB_22072008_CALC.NORMATIV.KU(v0.2)" xfId="423"/>
    <cellStyle name="_Расчет RAB_22072008_EE.2REK.P2011.4.78(v0.3)" xfId="424"/>
    <cellStyle name="_Расчет RAB_22072008_FORM3.1.2013(v0.2)" xfId="425"/>
    <cellStyle name="_Расчет RAB_22072008_FORM3.2013(v1.0)" xfId="426"/>
    <cellStyle name="_Расчет RAB_22072008_FORM3.REG(v1.0)" xfId="427"/>
    <cellStyle name="_Расчет RAB_22072008_FORM910.2012(v1.1)" xfId="428"/>
    <cellStyle name="_Расчет RAB_22072008_INDEX.STATION.2012(v2.1)" xfId="429"/>
    <cellStyle name="_Расчет RAB_22072008_INDEX.STATION.2013(v1.0)_патч до 1.1" xfId="430"/>
    <cellStyle name="_Расчет RAB_22072008_INVEST.EE.PLAN.4.78(v0.1)" xfId="431"/>
    <cellStyle name="_Расчет RAB_22072008_INVEST.EE.PLAN.4.78(v0.3)" xfId="432"/>
    <cellStyle name="_Расчет RAB_22072008_INVEST.EE.PLAN.4.78(v1.0)" xfId="433"/>
    <cellStyle name="_Расчет RAB_22072008_INVEST.EE.PLAN.4.78(v1.0)_PASSPORT.TEPLO.PROIZV(v2.0)" xfId="434"/>
    <cellStyle name="_Расчет RAB_22072008_INVEST.EE.PLAN.4.78(v1.0)_PASSPORT.TEPLO.PROIZV(v2.0)_INDEX.STATION.2013(v1.0)_патч до 1.1" xfId="435"/>
    <cellStyle name="_Расчет RAB_22072008_INVEST.EE.PLAN.4.78(v1.0)_PASSPORT.TEPLO.PROIZV(v2.0)_TEPLO.PREDEL.2013(v2.0)" xfId="436"/>
    <cellStyle name="_Расчет RAB_22072008_INVEST.PLAN.4.78(v0.1)" xfId="437"/>
    <cellStyle name="_Расчет RAB_22072008_INVEST.WARM.PLAN.4.78(v0.1)" xfId="438"/>
    <cellStyle name="_Расчет RAB_22072008_INVEST_WARM_PLAN" xfId="439"/>
    <cellStyle name="_Расчет RAB_22072008_NADB.JNVLP.APTEKA.2012(v1.0)_21_02_12" xfId="440"/>
    <cellStyle name="_Расчет RAB_22072008_NADB.JNVLS.APTEKA.2011(v1.3.3)" xfId="441"/>
    <cellStyle name="_Расчет RAB_22072008_NADB.JNVLS.APTEKA.2011(v1.3.3)_46TE.2011(v1.0)" xfId="442"/>
    <cellStyle name="_Расчет RAB_22072008_NADB.JNVLS.APTEKA.2011(v1.3.3)_INDEX.STATION.2012(v1.0)_" xfId="443"/>
    <cellStyle name="_Расчет RAB_22072008_NADB.JNVLS.APTEKA.2011(v1.3.3)_INDEX.STATION.2012(v2.0)" xfId="444"/>
    <cellStyle name="_Расчет RAB_22072008_NADB.JNVLS.APTEKA.2011(v1.3.3)_INDEX.STATION.2012(v2.1)" xfId="445"/>
    <cellStyle name="_Расчет RAB_22072008_NADB.JNVLS.APTEKA.2011(v1.3.3)_TEPLO.PREDEL.2012.M(v1.1)_test" xfId="446"/>
    <cellStyle name="_Расчет RAB_22072008_NADB.JNVLS.APTEKA.2011(v1.3.4)" xfId="447"/>
    <cellStyle name="_Расчет RAB_22072008_NADB.JNVLS.APTEKA.2011(v1.3.4)_46TE.2011(v1.0)" xfId="448"/>
    <cellStyle name="_Расчет RAB_22072008_NADB.JNVLS.APTEKA.2011(v1.3.4)_INDEX.STATION.2012(v1.0)_" xfId="449"/>
    <cellStyle name="_Расчет RAB_22072008_NADB.JNVLS.APTEKA.2011(v1.3.4)_INDEX.STATION.2012(v2.0)" xfId="450"/>
    <cellStyle name="_Расчет RAB_22072008_NADB.JNVLS.APTEKA.2011(v1.3.4)_INDEX.STATION.2012(v2.1)" xfId="451"/>
    <cellStyle name="_Расчет RAB_22072008_NADB.JNVLS.APTEKA.2011(v1.3.4)_TEPLO.PREDEL.2012.M(v1.1)_test" xfId="452"/>
    <cellStyle name="_Расчет RAB_22072008_PASSPORT.TEPLO.PROIZV(v2.0)" xfId="453"/>
    <cellStyle name="_Расчет RAB_22072008_PASSPORT.TEPLO.PROIZV(v2.1)" xfId="454"/>
    <cellStyle name="_Расчет RAB_22072008_PASSPORT.TEPLO.SETI(v0.7)" xfId="455"/>
    <cellStyle name="_Расчет RAB_22072008_PASSPORT.TEPLO.SETI(v1.0)" xfId="456"/>
    <cellStyle name="_Расчет RAB_22072008_PREDEL.JKH.UTV.2011(v1.0.1)" xfId="457"/>
    <cellStyle name="_Расчет RAB_22072008_PREDEL.JKH.UTV.2011(v1.0.1)_46TE.2011(v1.0)" xfId="458"/>
    <cellStyle name="_Расчет RAB_22072008_PREDEL.JKH.UTV.2011(v1.0.1)_INDEX.STATION.2012(v1.0)_" xfId="459"/>
    <cellStyle name="_Расчет RAB_22072008_PREDEL.JKH.UTV.2011(v1.0.1)_INDEX.STATION.2012(v2.0)" xfId="460"/>
    <cellStyle name="_Расчет RAB_22072008_PREDEL.JKH.UTV.2011(v1.0.1)_INDEX.STATION.2012(v2.1)" xfId="461"/>
    <cellStyle name="_Расчет RAB_22072008_PREDEL.JKH.UTV.2011(v1.0.1)_TEPLO.PREDEL.2012.M(v1.1)_test" xfId="462"/>
    <cellStyle name="_Расчет RAB_22072008_PREDEL.JKH.UTV.2011(v1.1)" xfId="463"/>
    <cellStyle name="_Расчет RAB_22072008_REP.BLR.2012(v1.0)" xfId="464"/>
    <cellStyle name="_Расчет RAB_22072008_TEHSHEET" xfId="465"/>
    <cellStyle name="_Расчет RAB_22072008_TEPLO.PREDEL.2012.M(v1.1)" xfId="466"/>
    <cellStyle name="_Расчет RAB_22072008_TEPLO.PREDEL.2013(v2.0)" xfId="467"/>
    <cellStyle name="_Расчет RAB_22072008_TEST.TEMPLATE" xfId="468"/>
    <cellStyle name="_Расчет RAB_22072008_UPDATE.46EE.2011.TO.1.1" xfId="469"/>
    <cellStyle name="_Расчет RAB_22072008_UPDATE.46TE.2011.TO.1.1" xfId="470"/>
    <cellStyle name="_Расчет RAB_22072008_UPDATE.46TE.2011.TO.1.2" xfId="471"/>
    <cellStyle name="_Расчет RAB_22072008_UPDATE.BALANCE.WARM.2011YEAR.TO.1.1" xfId="472"/>
    <cellStyle name="_Расчет RAB_22072008_UPDATE.BALANCE.WARM.2011YEAR.TO.1.1_46TE.2011(v1.0)" xfId="473"/>
    <cellStyle name="_Расчет RAB_22072008_UPDATE.BALANCE.WARM.2011YEAR.TO.1.1_INDEX.STATION.2012(v1.0)_" xfId="474"/>
    <cellStyle name="_Расчет RAB_22072008_UPDATE.BALANCE.WARM.2011YEAR.TO.1.1_INDEX.STATION.2012(v2.0)" xfId="475"/>
    <cellStyle name="_Расчет RAB_22072008_UPDATE.BALANCE.WARM.2011YEAR.TO.1.1_INDEX.STATION.2012(v2.1)" xfId="476"/>
    <cellStyle name="_Расчет RAB_22072008_UPDATE.BALANCE.WARM.2011YEAR.TO.1.1_OREP.KU.2011.MONTHLY.02(v1.1)" xfId="477"/>
    <cellStyle name="_Расчет RAB_22072008_UPDATE.BALANCE.WARM.2011YEAR.TO.1.1_TEPLO.PREDEL.2012.M(v1.1)_test" xfId="478"/>
    <cellStyle name="_Расчет RAB_22072008_UPDATE.BALANCE.WARM.2011YEAR.TO.1.2" xfId="479"/>
    <cellStyle name="_Расчет RAB_22072008_UPDATE.BALANCE.WARM.2011YEAR.TO.1.4.64" xfId="480"/>
    <cellStyle name="_Расчет RAB_22072008_UPDATE.BALANCE.WARM.2011YEAR.TO.1.5.64" xfId="481"/>
    <cellStyle name="_Расчет RAB_22072008_UPDATE.MONITORING.OS.EE.2.02.TO.1.3.64" xfId="482"/>
    <cellStyle name="_Расчет RAB_22072008_UPDATE.NADB.JNVLS.APTEKA.2011.TO.1.3.4" xfId="483"/>
    <cellStyle name="_Расчет RAB_Лен и МОЭСК_с 2010 года_14.04.2009_со сглаж_version 3.0_без ФСК" xfId="484"/>
    <cellStyle name="_Расчет RAB_Лен и МОЭСК_с 2010 года_14.04.2009_со сглаж_version 3.0_без ФСК 2" xfId="485"/>
    <cellStyle name="_Расчет RAB_Лен и МОЭСК_с 2010 года_14.04.2009_со сглаж_version 3.0_без ФСК 2_OREP.KU.2011.MONTHLY.02(v0.1)" xfId="486"/>
    <cellStyle name="_Расчет RAB_Лен и МОЭСК_с 2010 года_14.04.2009_со сглаж_version 3.0_без ФСК 2_OREP.KU.2011.MONTHLY.02(v0.4)" xfId="487"/>
    <cellStyle name="_Расчет RAB_Лен и МОЭСК_с 2010 года_14.04.2009_со сглаж_version 3.0_без ФСК 2_OREP.KU.2011.MONTHLY.11(v1.4)" xfId="488"/>
    <cellStyle name="_Расчет RAB_Лен и МОЭСК_с 2010 года_14.04.2009_со сглаж_version 3.0_без ФСК 2_OREP.KU.2011.MONTHLY.11(v1.4)_UPDATE.BALANCE.WARM.2012YEAR.TO.1.1" xfId="489"/>
    <cellStyle name="_Расчет RAB_Лен и МОЭСК_с 2010 года_14.04.2009_со сглаж_version 3.0_без ФСК 2_OREP.KU.2011.MONTHLY.11(v1.4)_UPDATE.CALC.WARM.2012YEAR.TO.1.1" xfId="490"/>
    <cellStyle name="_Расчет RAB_Лен и МОЭСК_с 2010 года_14.04.2009_со сглаж_version 3.0_без ФСК 2_UPDATE.BALANCE.WARM.2012YEAR.TO.1.1" xfId="491"/>
    <cellStyle name="_Расчет RAB_Лен и МОЭСК_с 2010 года_14.04.2009_со сглаж_version 3.0_без ФСК 2_UPDATE.CALC.WARM.2012YEAR.TO.1.1" xfId="492"/>
    <cellStyle name="_Расчет RAB_Лен и МОЭСК_с 2010 года_14.04.2009_со сглаж_version 3.0_без ФСК 2_UPDATE.MONITORING.OS.EE.2.02.TO.1.3.64" xfId="493"/>
    <cellStyle name="_Расчет RAB_Лен и МОЭСК_с 2010 года_14.04.2009_со сглаж_version 3.0_без ФСК 2_UPDATE.OREP.KU.2011.MONTHLY.02.TO.1.2" xfId="494"/>
    <cellStyle name="_Расчет RAB_Лен и МОЭСК_с 2010 года_14.04.2009_со сглаж_version 3.0_без ФСК_46EE.2011(v1.0)" xfId="495"/>
    <cellStyle name="_Расчет RAB_Лен и МОЭСК_с 2010 года_14.04.2009_со сглаж_version 3.0_без ФСК_46EE.2011(v1.0)_46TE.2011(v1.0)" xfId="496"/>
    <cellStyle name="_Расчет RAB_Лен и МОЭСК_с 2010 года_14.04.2009_со сглаж_version 3.0_без ФСК_46EE.2011(v1.0)_INDEX.STATION.2012(v1.0)_" xfId="497"/>
    <cellStyle name="_Расчет RAB_Лен и МОЭСК_с 2010 года_14.04.2009_со сглаж_version 3.0_без ФСК_46EE.2011(v1.0)_INDEX.STATION.2012(v2.0)" xfId="498"/>
    <cellStyle name="_Расчет RAB_Лен и МОЭСК_с 2010 года_14.04.2009_со сглаж_version 3.0_без ФСК_46EE.2011(v1.0)_INDEX.STATION.2012(v2.1)" xfId="499"/>
    <cellStyle name="_Расчет RAB_Лен и МОЭСК_с 2010 года_14.04.2009_со сглаж_version 3.0_без ФСК_46EE.2011(v1.0)_TEPLO.PREDEL.2012.M(v1.1)_test" xfId="500"/>
    <cellStyle name="_Расчет RAB_Лен и МОЭСК_с 2010 года_14.04.2009_со сглаж_version 3.0_без ФСК_46EE.2011(v1.2)" xfId="501"/>
    <cellStyle name="_Расчет RAB_Лен и МОЭСК_с 2010 года_14.04.2009_со сглаж_version 3.0_без ФСК_46EP.2011(v2.0)" xfId="502"/>
    <cellStyle name="_Расчет RAB_Лен и МОЭСК_с 2010 года_14.04.2009_со сглаж_version 3.0_без ФСК_46EP.2012(v0.1)" xfId="503"/>
    <cellStyle name="_Расчет RAB_Лен и МОЭСК_с 2010 года_14.04.2009_со сглаж_version 3.0_без ФСК_46TE.2011(v1.0)" xfId="504"/>
    <cellStyle name="_Расчет RAB_Лен и МОЭСК_с 2010 года_14.04.2009_со сглаж_version 3.0_без ФСК_4DNS.UPDATE.EXAMPLE" xfId="505"/>
    <cellStyle name="_Расчет RAB_Лен и МОЭСК_с 2010 года_14.04.2009_со сглаж_version 3.0_без ФСК_ARMRAZR" xfId="506"/>
    <cellStyle name="_Расчет RAB_Лен и МОЭСК_с 2010 года_14.04.2009_со сглаж_version 3.0_без ФСК_BALANCE.WARM.2010.FACT(v1.0)" xfId="507"/>
    <cellStyle name="_Расчет RAB_Лен и МОЭСК_с 2010 года_14.04.2009_со сглаж_version 3.0_без ФСК_BALANCE.WARM.2010.PLAN" xfId="508"/>
    <cellStyle name="_Расчет RAB_Лен и МОЭСК_с 2010 года_14.04.2009_со сглаж_version 3.0_без ФСК_BALANCE.WARM.2011YEAR(v0.7)" xfId="509"/>
    <cellStyle name="_Расчет RAB_Лен и МОЭСК_с 2010 года_14.04.2009_со сглаж_version 3.0_без ФСК_BALANCE.WARM.2011YEAR.NEW.UPDATE.SCHEME" xfId="510"/>
    <cellStyle name="_Расчет RAB_Лен и МОЭСК_с 2010 года_14.04.2009_со сглаж_version 3.0_без ФСК_CALC.NORMATIV.KU(v0.2)" xfId="511"/>
    <cellStyle name="_Расчет RAB_Лен и МОЭСК_с 2010 года_14.04.2009_со сглаж_version 3.0_без ФСК_EE.2REK.P2011.4.78(v0.3)" xfId="512"/>
    <cellStyle name="_Расчет RAB_Лен и МОЭСК_с 2010 года_14.04.2009_со сглаж_version 3.0_без ФСК_FORM3.1.2013(v0.2)" xfId="513"/>
    <cellStyle name="_Расчет RAB_Лен и МОЭСК_с 2010 года_14.04.2009_со сглаж_version 3.0_без ФСК_FORM3.2013(v1.0)" xfId="514"/>
    <cellStyle name="_Расчет RAB_Лен и МОЭСК_с 2010 года_14.04.2009_со сглаж_version 3.0_без ФСК_FORM3.REG(v1.0)" xfId="515"/>
    <cellStyle name="_Расчет RAB_Лен и МОЭСК_с 2010 года_14.04.2009_со сглаж_version 3.0_без ФСК_FORM910.2012(v1.1)" xfId="516"/>
    <cellStyle name="_Расчет RAB_Лен и МОЭСК_с 2010 года_14.04.2009_со сглаж_version 3.0_без ФСК_INDEX.STATION.2012(v2.1)" xfId="517"/>
    <cellStyle name="_Расчет RAB_Лен и МОЭСК_с 2010 года_14.04.2009_со сглаж_version 3.0_без ФСК_INDEX.STATION.2013(v1.0)_патч до 1.1" xfId="518"/>
    <cellStyle name="_Расчет RAB_Лен и МОЭСК_с 2010 года_14.04.2009_со сглаж_version 3.0_без ФСК_INVEST.EE.PLAN.4.78(v0.1)" xfId="519"/>
    <cellStyle name="_Расчет RAB_Лен и МОЭСК_с 2010 года_14.04.2009_со сглаж_version 3.0_без ФСК_INVEST.EE.PLAN.4.78(v0.3)" xfId="520"/>
    <cellStyle name="_Расчет RAB_Лен и МОЭСК_с 2010 года_14.04.2009_со сглаж_version 3.0_без ФСК_INVEST.EE.PLAN.4.78(v1.0)" xfId="521"/>
    <cellStyle name="_Расчет RAB_Лен и МОЭСК_с 2010 года_14.04.2009_со сглаж_version 3.0_без ФСК_INVEST.EE.PLAN.4.78(v1.0)_PASSPORT.TEPLO.PROIZV(v2.0)" xfId="522"/>
    <cellStyle name="_Расчет RAB_Лен и МОЭСК_с 2010 года_14.04.2009_со сглаж_version 3.0_без ФСК_INVEST.EE.PLAN.4.78(v1.0)_PASSPORT.TEPLO.PROIZV(v2.0)_INDEX.STATION.2013(v1.0)_патч до 1.1" xfId="523"/>
    <cellStyle name="_Расчет RAB_Лен и МОЭСК_с 2010 года_14.04.2009_со сглаж_version 3.0_без ФСК_INVEST.EE.PLAN.4.78(v1.0)_PASSPORT.TEPLO.PROIZV(v2.0)_TEPLO.PREDEL.2013(v2.0)" xfId="524"/>
    <cellStyle name="_Расчет RAB_Лен и МОЭСК_с 2010 года_14.04.2009_со сглаж_version 3.0_без ФСК_INVEST.PLAN.4.78(v0.1)" xfId="525"/>
    <cellStyle name="_Расчет RAB_Лен и МОЭСК_с 2010 года_14.04.2009_со сглаж_version 3.0_без ФСК_INVEST.WARM.PLAN.4.78(v0.1)" xfId="526"/>
    <cellStyle name="_Расчет RAB_Лен и МОЭСК_с 2010 года_14.04.2009_со сглаж_version 3.0_без ФСК_INVEST_WARM_PLAN" xfId="527"/>
    <cellStyle name="_Расчет RAB_Лен и МОЭСК_с 2010 года_14.04.2009_со сглаж_version 3.0_без ФСК_NADB.JNVLP.APTEKA.2012(v1.0)_21_02_12" xfId="528"/>
    <cellStyle name="_Расчет RAB_Лен и МОЭСК_с 2010 года_14.04.2009_со сглаж_version 3.0_без ФСК_NADB.JNVLS.APTEKA.2011(v1.3.3)" xfId="529"/>
    <cellStyle name="_Расчет RAB_Лен и МОЭСК_с 2010 года_14.04.2009_со сглаж_version 3.0_без ФСК_NADB.JNVLS.APTEKA.2011(v1.3.3)_46TE.2011(v1.0)" xfId="530"/>
    <cellStyle name="_Расчет RAB_Лен и МОЭСК_с 2010 года_14.04.2009_со сглаж_version 3.0_без ФСК_NADB.JNVLS.APTEKA.2011(v1.3.3)_INDEX.STATION.2012(v1.0)_" xfId="531"/>
    <cellStyle name="_Расчет RAB_Лен и МОЭСК_с 2010 года_14.04.2009_со сглаж_version 3.0_без ФСК_NADB.JNVLS.APTEKA.2011(v1.3.3)_INDEX.STATION.2012(v2.0)" xfId="532"/>
    <cellStyle name="_Расчет RAB_Лен и МОЭСК_с 2010 года_14.04.2009_со сглаж_version 3.0_без ФСК_NADB.JNVLS.APTEKA.2011(v1.3.3)_INDEX.STATION.2012(v2.1)" xfId="533"/>
    <cellStyle name="_Расчет RAB_Лен и МОЭСК_с 2010 года_14.04.2009_со сглаж_version 3.0_без ФСК_NADB.JNVLS.APTEKA.2011(v1.3.3)_TEPLO.PREDEL.2012.M(v1.1)_test" xfId="534"/>
    <cellStyle name="_Расчет RAB_Лен и МОЭСК_с 2010 года_14.04.2009_со сглаж_version 3.0_без ФСК_NADB.JNVLS.APTEKA.2011(v1.3.4)" xfId="535"/>
    <cellStyle name="_Расчет RAB_Лен и МОЭСК_с 2010 года_14.04.2009_со сглаж_version 3.0_без ФСК_NADB.JNVLS.APTEKA.2011(v1.3.4)_46TE.2011(v1.0)" xfId="536"/>
    <cellStyle name="_Расчет RAB_Лен и МОЭСК_с 2010 года_14.04.2009_со сглаж_version 3.0_без ФСК_NADB.JNVLS.APTEKA.2011(v1.3.4)_INDEX.STATION.2012(v1.0)_" xfId="537"/>
    <cellStyle name="_Расчет RAB_Лен и МОЭСК_с 2010 года_14.04.2009_со сглаж_version 3.0_без ФСК_NADB.JNVLS.APTEKA.2011(v1.3.4)_INDEX.STATION.2012(v2.0)" xfId="538"/>
    <cellStyle name="_Расчет RAB_Лен и МОЭСК_с 2010 года_14.04.2009_со сглаж_version 3.0_без ФСК_NADB.JNVLS.APTEKA.2011(v1.3.4)_INDEX.STATION.2012(v2.1)" xfId="539"/>
    <cellStyle name="_Расчет RAB_Лен и МОЭСК_с 2010 года_14.04.2009_со сглаж_version 3.0_без ФСК_NADB.JNVLS.APTEKA.2011(v1.3.4)_TEPLO.PREDEL.2012.M(v1.1)_test" xfId="540"/>
    <cellStyle name="_Расчет RAB_Лен и МОЭСК_с 2010 года_14.04.2009_со сглаж_version 3.0_без ФСК_PASSPORT.TEPLO.PROIZV(v2.0)" xfId="541"/>
    <cellStyle name="_Расчет RAB_Лен и МОЭСК_с 2010 года_14.04.2009_со сглаж_version 3.0_без ФСК_PASSPORT.TEPLO.PROIZV(v2.1)" xfId="542"/>
    <cellStyle name="_Расчет RAB_Лен и МОЭСК_с 2010 года_14.04.2009_со сглаж_version 3.0_без ФСК_PASSPORT.TEPLO.SETI(v0.7)" xfId="543"/>
    <cellStyle name="_Расчет RAB_Лен и МОЭСК_с 2010 года_14.04.2009_со сглаж_version 3.0_без ФСК_PASSPORT.TEPLO.SETI(v1.0)" xfId="544"/>
    <cellStyle name="_Расчет RAB_Лен и МОЭСК_с 2010 года_14.04.2009_со сглаж_version 3.0_без ФСК_PREDEL.JKH.UTV.2011(v1.0.1)" xfId="545"/>
    <cellStyle name="_Расчет RAB_Лен и МОЭСК_с 2010 года_14.04.2009_со сглаж_version 3.0_без ФСК_PREDEL.JKH.UTV.2011(v1.0.1)_46TE.2011(v1.0)" xfId="546"/>
    <cellStyle name="_Расчет RAB_Лен и МОЭСК_с 2010 года_14.04.2009_со сглаж_version 3.0_без ФСК_PREDEL.JKH.UTV.2011(v1.0.1)_INDEX.STATION.2012(v1.0)_" xfId="547"/>
    <cellStyle name="_Расчет RAB_Лен и МОЭСК_с 2010 года_14.04.2009_со сглаж_version 3.0_без ФСК_PREDEL.JKH.UTV.2011(v1.0.1)_INDEX.STATION.2012(v2.0)" xfId="548"/>
    <cellStyle name="_Расчет RAB_Лен и МОЭСК_с 2010 года_14.04.2009_со сглаж_version 3.0_без ФСК_PREDEL.JKH.UTV.2011(v1.0.1)_INDEX.STATION.2012(v2.1)" xfId="549"/>
    <cellStyle name="_Расчет RAB_Лен и МОЭСК_с 2010 года_14.04.2009_со сглаж_version 3.0_без ФСК_PREDEL.JKH.UTV.2011(v1.0.1)_TEPLO.PREDEL.2012.M(v1.1)_test" xfId="550"/>
    <cellStyle name="_Расчет RAB_Лен и МОЭСК_с 2010 года_14.04.2009_со сглаж_version 3.0_без ФСК_PREDEL.JKH.UTV.2011(v1.1)" xfId="551"/>
    <cellStyle name="_Расчет RAB_Лен и МОЭСК_с 2010 года_14.04.2009_со сглаж_version 3.0_без ФСК_REP.BLR.2012(v1.0)" xfId="552"/>
    <cellStyle name="_Расчет RAB_Лен и МОЭСК_с 2010 года_14.04.2009_со сглаж_version 3.0_без ФСК_TEHSHEET" xfId="553"/>
    <cellStyle name="_Расчет RAB_Лен и МОЭСК_с 2010 года_14.04.2009_со сглаж_version 3.0_без ФСК_TEPLO.PREDEL.2012.M(v1.1)" xfId="554"/>
    <cellStyle name="_Расчет RAB_Лен и МОЭСК_с 2010 года_14.04.2009_со сглаж_version 3.0_без ФСК_TEPLO.PREDEL.2013(v2.0)" xfId="555"/>
    <cellStyle name="_Расчет RAB_Лен и МОЭСК_с 2010 года_14.04.2009_со сглаж_version 3.0_без ФСК_TEST.TEMPLATE" xfId="556"/>
    <cellStyle name="_Расчет RAB_Лен и МОЭСК_с 2010 года_14.04.2009_со сглаж_version 3.0_без ФСК_UPDATE.46EE.2011.TO.1.1" xfId="557"/>
    <cellStyle name="_Расчет RAB_Лен и МОЭСК_с 2010 года_14.04.2009_со сглаж_version 3.0_без ФСК_UPDATE.46TE.2011.TO.1.1" xfId="558"/>
    <cellStyle name="_Расчет RAB_Лен и МОЭСК_с 2010 года_14.04.2009_со сглаж_version 3.0_без ФСК_UPDATE.46TE.2011.TO.1.2" xfId="559"/>
    <cellStyle name="_Расчет RAB_Лен и МОЭСК_с 2010 года_14.04.2009_со сглаж_version 3.0_без ФСК_UPDATE.BALANCE.WARM.2011YEAR.TO.1.1" xfId="560"/>
    <cellStyle name="_Расчет RAB_Лен и МОЭСК_с 2010 года_14.04.2009_со сглаж_version 3.0_без ФСК_UPDATE.BALANCE.WARM.2011YEAR.TO.1.1_46TE.2011(v1.0)" xfId="561"/>
    <cellStyle name="_Расчет RAB_Лен и МОЭСК_с 2010 года_14.04.2009_со сглаж_version 3.0_без ФСК_UPDATE.BALANCE.WARM.2011YEAR.TO.1.1_INDEX.STATION.2012(v1.0)_" xfId="562"/>
    <cellStyle name="_Расчет RAB_Лен и МОЭСК_с 2010 года_14.04.2009_со сглаж_version 3.0_без ФСК_UPDATE.BALANCE.WARM.2011YEAR.TO.1.1_INDEX.STATION.2012(v2.0)" xfId="563"/>
    <cellStyle name="_Расчет RAB_Лен и МОЭСК_с 2010 года_14.04.2009_со сглаж_version 3.0_без ФСК_UPDATE.BALANCE.WARM.2011YEAR.TO.1.1_INDEX.STATION.2012(v2.1)" xfId="564"/>
    <cellStyle name="_Расчет RAB_Лен и МОЭСК_с 2010 года_14.04.2009_со сглаж_version 3.0_без ФСК_UPDATE.BALANCE.WARM.2011YEAR.TO.1.1_OREP.KU.2011.MONTHLY.02(v1.1)" xfId="565"/>
    <cellStyle name="_Расчет RAB_Лен и МОЭСК_с 2010 года_14.04.2009_со сглаж_version 3.0_без ФСК_UPDATE.BALANCE.WARM.2011YEAR.TO.1.1_TEPLO.PREDEL.2012.M(v1.1)_test" xfId="566"/>
    <cellStyle name="_Расчет RAB_Лен и МОЭСК_с 2010 года_14.04.2009_со сглаж_version 3.0_без ФСК_UPDATE.BALANCE.WARM.2011YEAR.TO.1.2" xfId="567"/>
    <cellStyle name="_Расчет RAB_Лен и МОЭСК_с 2010 года_14.04.2009_со сглаж_version 3.0_без ФСК_UPDATE.BALANCE.WARM.2011YEAR.TO.1.4.64" xfId="568"/>
    <cellStyle name="_Расчет RAB_Лен и МОЭСК_с 2010 года_14.04.2009_со сглаж_version 3.0_без ФСК_UPDATE.BALANCE.WARM.2011YEAR.TO.1.5.64" xfId="569"/>
    <cellStyle name="_Расчет RAB_Лен и МОЭСК_с 2010 года_14.04.2009_со сглаж_version 3.0_без ФСК_UPDATE.MONITORING.OS.EE.2.02.TO.1.3.64" xfId="570"/>
    <cellStyle name="_Расчет RAB_Лен и МОЭСК_с 2010 года_14.04.2009_со сглаж_version 3.0_без ФСК_UPDATE.NADB.JNVLS.APTEKA.2011.TO.1.3.4" xfId="571"/>
    <cellStyle name="_Свод по ИПР (2)" xfId="572"/>
    <cellStyle name="_Свод по ИПР (2)_Новая инструкция1_фст" xfId="573"/>
    <cellStyle name="_Справочник затрат_ЛХ_20.10.05" xfId="574"/>
    <cellStyle name="_таблицы для расчетов28-04-08_2006-2009_прибыль корр_по ИА" xfId="575"/>
    <cellStyle name="_таблицы для расчетов28-04-08_2006-2009_прибыль корр_по ИА_Новая инструкция1_фст" xfId="576"/>
    <cellStyle name="_таблицы для расчетов28-04-08_2006-2009с ИА" xfId="577"/>
    <cellStyle name="_таблицы для расчетов28-04-08_2006-2009с ИА_Новая инструкция1_фст" xfId="578"/>
    <cellStyle name="_Форма 6  РТК.xls(отчет по Адр пр. ЛО)" xfId="579"/>
    <cellStyle name="_Форма 6  РТК.xls(отчет по Адр пр. ЛО)_Новая инструкция1_фст" xfId="580"/>
    <cellStyle name="_Формат разбивки по МРСК_РСК" xfId="581"/>
    <cellStyle name="_Формат разбивки по МРСК_РСК_Новая инструкция1_фст" xfId="582"/>
    <cellStyle name="_Формат_для Согласования" xfId="583"/>
    <cellStyle name="_Формат_для Согласования_Новая инструкция1_фст" xfId="584"/>
    <cellStyle name="_ХХХ Прил 2 Формы бюджетных документов 2007" xfId="585"/>
    <cellStyle name="_экон.форм-т ВО 1 с разбивкой" xfId="586"/>
    <cellStyle name="_экон.форм-т ВО 1 с разбивкой_Новая инструкция1_фст" xfId="587"/>
    <cellStyle name="’К‰Э [0.00]" xfId="588"/>
    <cellStyle name="’ћѓћ‚›‰" xfId="589"/>
    <cellStyle name="’ћѓћ‚›‰ 2" xfId="590"/>
    <cellStyle name="”€ќђќ‘ћ‚›‰" xfId="591"/>
    <cellStyle name="”€љ‘€ђћ‚ђќќ›‰" xfId="592"/>
    <cellStyle name="”ќђќ‘ћ‚›‰" xfId="593"/>
    <cellStyle name="”ќђќ‘ћ‚›‰ 2" xfId="594"/>
    <cellStyle name="”љ‘ђћ‚ђќќ›‰" xfId="595"/>
    <cellStyle name="”љ‘ђћ‚ђќќ›‰ 2" xfId="596"/>
    <cellStyle name="„…ќ…†ќ›‰" xfId="597"/>
    <cellStyle name="„…ќ…†ќ›‰ 2" xfId="598"/>
    <cellStyle name="‡ђѓћ‹ћ‚ћљ1" xfId="599"/>
    <cellStyle name="‡ђѓћ‹ћ‚ћљ1 2" xfId="600"/>
    <cellStyle name="‡ђѓћ‹ћ‚ћљ2" xfId="601"/>
    <cellStyle name="‡ђѓћ‹ћ‚ћљ2 2" xfId="602"/>
    <cellStyle name="€’ћѓћ‚›‰" xfId="603"/>
    <cellStyle name="1Normal" xfId="604"/>
    <cellStyle name="20% - Accent1" xfId="605"/>
    <cellStyle name="20% - Accent1 2" xfId="606"/>
    <cellStyle name="20% - Accent1 3" xfId="607"/>
    <cellStyle name="20% - Accent1_46EE.2011(v1.0)" xfId="608"/>
    <cellStyle name="20% - Accent2" xfId="609"/>
    <cellStyle name="20% - Accent2 2" xfId="610"/>
    <cellStyle name="20% - Accent2 3" xfId="611"/>
    <cellStyle name="20% - Accent2_46EE.2011(v1.0)" xfId="612"/>
    <cellStyle name="20% - Accent3" xfId="613"/>
    <cellStyle name="20% - Accent3 2" xfId="614"/>
    <cellStyle name="20% - Accent3 3" xfId="615"/>
    <cellStyle name="20% - Accent3_46EE.2011(v1.0)" xfId="616"/>
    <cellStyle name="20% - Accent4" xfId="617"/>
    <cellStyle name="20% - Accent4 2" xfId="618"/>
    <cellStyle name="20% - Accent4 3" xfId="619"/>
    <cellStyle name="20% - Accent4_46EE.2011(v1.0)" xfId="620"/>
    <cellStyle name="20% - Accent5" xfId="621"/>
    <cellStyle name="20% - Accent5 2" xfId="622"/>
    <cellStyle name="20% - Accent5 3" xfId="623"/>
    <cellStyle name="20% - Accent5_46EE.2011(v1.0)" xfId="624"/>
    <cellStyle name="20% - Accent6" xfId="625"/>
    <cellStyle name="20% - Accent6 2" xfId="626"/>
    <cellStyle name="20% - Accent6 3" xfId="627"/>
    <cellStyle name="20% - Accent6_46EE.2011(v1.0)" xfId="628"/>
    <cellStyle name="20% - Акцент1 10" xfId="630"/>
    <cellStyle name="20% - Акцент1 11" xfId="629"/>
    <cellStyle name="20% - Акцент1 2" xfId="631"/>
    <cellStyle name="20% - Акцент1 2 2" xfId="632"/>
    <cellStyle name="20% - Акцент1 2 3" xfId="633"/>
    <cellStyle name="20% - Акцент1 2_46EE.2011(v1.0)" xfId="634"/>
    <cellStyle name="20% - Акцент1 3" xfId="635"/>
    <cellStyle name="20% - Акцент1 3 2" xfId="636"/>
    <cellStyle name="20% - Акцент1 3 3" xfId="637"/>
    <cellStyle name="20% - Акцент1 3_46EE.2011(v1.0)" xfId="638"/>
    <cellStyle name="20% - Акцент1 4" xfId="639"/>
    <cellStyle name="20% - Акцент1 4 2" xfId="640"/>
    <cellStyle name="20% - Акцент1 4 3" xfId="641"/>
    <cellStyle name="20% - Акцент1 4_46EE.2011(v1.0)" xfId="642"/>
    <cellStyle name="20% - Акцент1 5" xfId="643"/>
    <cellStyle name="20% - Акцент1 5 2" xfId="644"/>
    <cellStyle name="20% - Акцент1 5 3" xfId="645"/>
    <cellStyle name="20% - Акцент1 5_46EE.2011(v1.0)" xfId="646"/>
    <cellStyle name="20% - Акцент1 6" xfId="647"/>
    <cellStyle name="20% - Акцент1 6 2" xfId="648"/>
    <cellStyle name="20% - Акцент1 6 3" xfId="649"/>
    <cellStyle name="20% - Акцент1 6_46EE.2011(v1.0)" xfId="650"/>
    <cellStyle name="20% - Акцент1 7" xfId="651"/>
    <cellStyle name="20% - Акцент1 7 2" xfId="652"/>
    <cellStyle name="20% - Акцент1 7 3" xfId="653"/>
    <cellStyle name="20% - Акцент1 7_46EE.2011(v1.0)" xfId="654"/>
    <cellStyle name="20% - Акцент1 8" xfId="655"/>
    <cellStyle name="20% - Акцент1 8 2" xfId="656"/>
    <cellStyle name="20% - Акцент1 8 3" xfId="657"/>
    <cellStyle name="20% - Акцент1 8_46EE.2011(v1.0)" xfId="658"/>
    <cellStyle name="20% - Акцент1 9" xfId="659"/>
    <cellStyle name="20% - Акцент1 9 2" xfId="660"/>
    <cellStyle name="20% - Акцент1 9 3" xfId="661"/>
    <cellStyle name="20% - Акцент1 9_46EE.2011(v1.0)" xfId="662"/>
    <cellStyle name="20% - Акцент2 10" xfId="664"/>
    <cellStyle name="20% - Акцент2 11" xfId="663"/>
    <cellStyle name="20% - Акцент2 2" xfId="665"/>
    <cellStyle name="20% - Акцент2 2 2" xfId="666"/>
    <cellStyle name="20% - Акцент2 2 3" xfId="667"/>
    <cellStyle name="20% - Акцент2 2_46EE.2011(v1.0)" xfId="668"/>
    <cellStyle name="20% - Акцент2 3" xfId="669"/>
    <cellStyle name="20% - Акцент2 3 2" xfId="670"/>
    <cellStyle name="20% - Акцент2 3 3" xfId="671"/>
    <cellStyle name="20% - Акцент2 3_46EE.2011(v1.0)" xfId="672"/>
    <cellStyle name="20% - Акцент2 4" xfId="673"/>
    <cellStyle name="20% - Акцент2 4 2" xfId="674"/>
    <cellStyle name="20% - Акцент2 4 3" xfId="675"/>
    <cellStyle name="20% - Акцент2 4_46EE.2011(v1.0)" xfId="676"/>
    <cellStyle name="20% - Акцент2 5" xfId="677"/>
    <cellStyle name="20% - Акцент2 5 2" xfId="678"/>
    <cellStyle name="20% - Акцент2 5 3" xfId="679"/>
    <cellStyle name="20% - Акцент2 5_46EE.2011(v1.0)" xfId="680"/>
    <cellStyle name="20% - Акцент2 6" xfId="681"/>
    <cellStyle name="20% - Акцент2 6 2" xfId="682"/>
    <cellStyle name="20% - Акцент2 6 3" xfId="683"/>
    <cellStyle name="20% - Акцент2 6_46EE.2011(v1.0)" xfId="684"/>
    <cellStyle name="20% - Акцент2 7" xfId="685"/>
    <cellStyle name="20% - Акцент2 7 2" xfId="686"/>
    <cellStyle name="20% - Акцент2 7 3" xfId="687"/>
    <cellStyle name="20% - Акцент2 7_46EE.2011(v1.0)" xfId="688"/>
    <cellStyle name="20% - Акцент2 8" xfId="689"/>
    <cellStyle name="20% - Акцент2 8 2" xfId="690"/>
    <cellStyle name="20% - Акцент2 8 3" xfId="691"/>
    <cellStyle name="20% - Акцент2 8_46EE.2011(v1.0)" xfId="692"/>
    <cellStyle name="20% - Акцент2 9" xfId="693"/>
    <cellStyle name="20% - Акцент2 9 2" xfId="694"/>
    <cellStyle name="20% - Акцент2 9 3" xfId="695"/>
    <cellStyle name="20% - Акцент2 9_46EE.2011(v1.0)" xfId="696"/>
    <cellStyle name="20% - Акцент3 10" xfId="698"/>
    <cellStyle name="20% - Акцент3 11" xfId="697"/>
    <cellStyle name="20% - Акцент3 2" xfId="699"/>
    <cellStyle name="20% - Акцент3 2 2" xfId="700"/>
    <cellStyle name="20% - Акцент3 2 3" xfId="701"/>
    <cellStyle name="20% - Акцент3 2_46EE.2011(v1.0)" xfId="702"/>
    <cellStyle name="20% - Акцент3 3" xfId="703"/>
    <cellStyle name="20% - Акцент3 3 2" xfId="704"/>
    <cellStyle name="20% - Акцент3 3 3" xfId="705"/>
    <cellStyle name="20% - Акцент3 3_46EE.2011(v1.0)" xfId="706"/>
    <cellStyle name="20% - Акцент3 4" xfId="707"/>
    <cellStyle name="20% - Акцент3 4 2" xfId="708"/>
    <cellStyle name="20% - Акцент3 4 3" xfId="709"/>
    <cellStyle name="20% - Акцент3 4_46EE.2011(v1.0)" xfId="710"/>
    <cellStyle name="20% - Акцент3 5" xfId="711"/>
    <cellStyle name="20% - Акцент3 5 2" xfId="712"/>
    <cellStyle name="20% - Акцент3 5 3" xfId="713"/>
    <cellStyle name="20% - Акцент3 5_46EE.2011(v1.0)" xfId="714"/>
    <cellStyle name="20% - Акцент3 6" xfId="715"/>
    <cellStyle name="20% - Акцент3 6 2" xfId="716"/>
    <cellStyle name="20% - Акцент3 6 3" xfId="717"/>
    <cellStyle name="20% - Акцент3 6_46EE.2011(v1.0)" xfId="718"/>
    <cellStyle name="20% - Акцент3 7" xfId="719"/>
    <cellStyle name="20% - Акцент3 7 2" xfId="720"/>
    <cellStyle name="20% - Акцент3 7 3" xfId="721"/>
    <cellStyle name="20% - Акцент3 7_46EE.2011(v1.0)" xfId="722"/>
    <cellStyle name="20% - Акцент3 8" xfId="723"/>
    <cellStyle name="20% - Акцент3 8 2" xfId="724"/>
    <cellStyle name="20% - Акцент3 8 3" xfId="725"/>
    <cellStyle name="20% - Акцент3 8_46EE.2011(v1.0)" xfId="726"/>
    <cellStyle name="20% - Акцент3 9" xfId="727"/>
    <cellStyle name="20% - Акцент3 9 2" xfId="728"/>
    <cellStyle name="20% - Акцент3 9 3" xfId="729"/>
    <cellStyle name="20% - Акцент3 9_46EE.2011(v1.0)" xfId="730"/>
    <cellStyle name="20% - Акцент4 10" xfId="732"/>
    <cellStyle name="20% - Акцент4 11" xfId="731"/>
    <cellStyle name="20% - Акцент4 2" xfId="733"/>
    <cellStyle name="20% - Акцент4 2 2" xfId="734"/>
    <cellStyle name="20% - Акцент4 2 3" xfId="735"/>
    <cellStyle name="20% - Акцент4 2_46EE.2011(v1.0)" xfId="736"/>
    <cellStyle name="20% - Акцент4 3" xfId="737"/>
    <cellStyle name="20% - Акцент4 3 2" xfId="738"/>
    <cellStyle name="20% - Акцент4 3 3" xfId="739"/>
    <cellStyle name="20% - Акцент4 3_46EE.2011(v1.0)" xfId="740"/>
    <cellStyle name="20% - Акцент4 4" xfId="741"/>
    <cellStyle name="20% - Акцент4 4 2" xfId="742"/>
    <cellStyle name="20% - Акцент4 4 3" xfId="743"/>
    <cellStyle name="20% - Акцент4 4_46EE.2011(v1.0)" xfId="744"/>
    <cellStyle name="20% - Акцент4 5" xfId="745"/>
    <cellStyle name="20% - Акцент4 5 2" xfId="746"/>
    <cellStyle name="20% - Акцент4 5 3" xfId="747"/>
    <cellStyle name="20% - Акцент4 5_46EE.2011(v1.0)" xfId="748"/>
    <cellStyle name="20% - Акцент4 6" xfId="749"/>
    <cellStyle name="20% - Акцент4 6 2" xfId="750"/>
    <cellStyle name="20% - Акцент4 6 3" xfId="751"/>
    <cellStyle name="20% - Акцент4 6_46EE.2011(v1.0)" xfId="752"/>
    <cellStyle name="20% - Акцент4 7" xfId="753"/>
    <cellStyle name="20% - Акцент4 7 2" xfId="754"/>
    <cellStyle name="20% - Акцент4 7 3" xfId="755"/>
    <cellStyle name="20% - Акцент4 7_46EE.2011(v1.0)" xfId="756"/>
    <cellStyle name="20% - Акцент4 8" xfId="757"/>
    <cellStyle name="20% - Акцент4 8 2" xfId="758"/>
    <cellStyle name="20% - Акцент4 8 3" xfId="759"/>
    <cellStyle name="20% - Акцент4 8_46EE.2011(v1.0)" xfId="760"/>
    <cellStyle name="20% - Акцент4 9" xfId="761"/>
    <cellStyle name="20% - Акцент4 9 2" xfId="762"/>
    <cellStyle name="20% - Акцент4 9 3" xfId="763"/>
    <cellStyle name="20% - Акцент4 9_46EE.2011(v1.0)" xfId="764"/>
    <cellStyle name="20% - Акцент5 10" xfId="766"/>
    <cellStyle name="20% - Акцент5 11" xfId="765"/>
    <cellStyle name="20% - Акцент5 2" xfId="767"/>
    <cellStyle name="20% - Акцент5 2 2" xfId="768"/>
    <cellStyle name="20% - Акцент5 2 3" xfId="769"/>
    <cellStyle name="20% - Акцент5 2_46EE.2011(v1.0)" xfId="770"/>
    <cellStyle name="20% - Акцент5 3" xfId="771"/>
    <cellStyle name="20% - Акцент5 3 2" xfId="772"/>
    <cellStyle name="20% - Акцент5 3 3" xfId="773"/>
    <cellStyle name="20% - Акцент5 3_46EE.2011(v1.0)" xfId="774"/>
    <cellStyle name="20% - Акцент5 4" xfId="775"/>
    <cellStyle name="20% - Акцент5 4 2" xfId="776"/>
    <cellStyle name="20% - Акцент5 4 3" xfId="777"/>
    <cellStyle name="20% - Акцент5 4_46EE.2011(v1.0)" xfId="778"/>
    <cellStyle name="20% - Акцент5 5" xfId="779"/>
    <cellStyle name="20% - Акцент5 5 2" xfId="780"/>
    <cellStyle name="20% - Акцент5 5 3" xfId="781"/>
    <cellStyle name="20% - Акцент5 5_46EE.2011(v1.0)" xfId="782"/>
    <cellStyle name="20% - Акцент5 6" xfId="783"/>
    <cellStyle name="20% - Акцент5 6 2" xfId="784"/>
    <cellStyle name="20% - Акцент5 6 3" xfId="785"/>
    <cellStyle name="20% - Акцент5 6_46EE.2011(v1.0)" xfId="786"/>
    <cellStyle name="20% - Акцент5 7" xfId="787"/>
    <cellStyle name="20% - Акцент5 7 2" xfId="788"/>
    <cellStyle name="20% - Акцент5 7 3" xfId="789"/>
    <cellStyle name="20% - Акцент5 7_46EE.2011(v1.0)" xfId="790"/>
    <cellStyle name="20% - Акцент5 8" xfId="791"/>
    <cellStyle name="20% - Акцент5 8 2" xfId="792"/>
    <cellStyle name="20% - Акцент5 8 3" xfId="793"/>
    <cellStyle name="20% - Акцент5 8_46EE.2011(v1.0)" xfId="794"/>
    <cellStyle name="20% - Акцент5 9" xfId="795"/>
    <cellStyle name="20% - Акцент5 9 2" xfId="796"/>
    <cellStyle name="20% - Акцент5 9 3" xfId="797"/>
    <cellStyle name="20% - Акцент5 9_46EE.2011(v1.0)" xfId="798"/>
    <cellStyle name="20% - Акцент6 10" xfId="800"/>
    <cellStyle name="20% - Акцент6 11" xfId="799"/>
    <cellStyle name="20% - Акцент6 2" xfId="801"/>
    <cellStyle name="20% - Акцент6 2 2" xfId="802"/>
    <cellStyle name="20% - Акцент6 2 3" xfId="803"/>
    <cellStyle name="20% - Акцент6 2_46EE.2011(v1.0)" xfId="804"/>
    <cellStyle name="20% - Акцент6 3" xfId="805"/>
    <cellStyle name="20% - Акцент6 3 2" xfId="806"/>
    <cellStyle name="20% - Акцент6 3 3" xfId="807"/>
    <cellStyle name="20% - Акцент6 3_46EE.2011(v1.0)" xfId="808"/>
    <cellStyle name="20% - Акцент6 4" xfId="809"/>
    <cellStyle name="20% - Акцент6 4 2" xfId="810"/>
    <cellStyle name="20% - Акцент6 4 3" xfId="811"/>
    <cellStyle name="20% - Акцент6 4_46EE.2011(v1.0)" xfId="812"/>
    <cellStyle name="20% - Акцент6 5" xfId="813"/>
    <cellStyle name="20% - Акцент6 5 2" xfId="814"/>
    <cellStyle name="20% - Акцент6 5 3" xfId="815"/>
    <cellStyle name="20% - Акцент6 5_46EE.2011(v1.0)" xfId="816"/>
    <cellStyle name="20% - Акцент6 6" xfId="817"/>
    <cellStyle name="20% - Акцент6 6 2" xfId="818"/>
    <cellStyle name="20% - Акцент6 6 3" xfId="819"/>
    <cellStyle name="20% - Акцент6 6_46EE.2011(v1.0)" xfId="820"/>
    <cellStyle name="20% - Акцент6 7" xfId="821"/>
    <cellStyle name="20% - Акцент6 7 2" xfId="822"/>
    <cellStyle name="20% - Акцент6 7 3" xfId="823"/>
    <cellStyle name="20% - Акцент6 7_46EE.2011(v1.0)" xfId="824"/>
    <cellStyle name="20% - Акцент6 8" xfId="825"/>
    <cellStyle name="20% - Акцент6 8 2" xfId="826"/>
    <cellStyle name="20% - Акцент6 8 3" xfId="827"/>
    <cellStyle name="20% - Акцент6 8_46EE.2011(v1.0)" xfId="828"/>
    <cellStyle name="20% - Акцент6 9" xfId="829"/>
    <cellStyle name="20% - Акцент6 9 2" xfId="830"/>
    <cellStyle name="20% - Акцент6 9 3" xfId="831"/>
    <cellStyle name="20% - Акцент6 9_46EE.2011(v1.0)" xfId="832"/>
    <cellStyle name="40% - Accent1" xfId="833"/>
    <cellStyle name="40% - Accent1 2" xfId="834"/>
    <cellStyle name="40% - Accent1 3" xfId="835"/>
    <cellStyle name="40% - Accent1_46EE.2011(v1.0)" xfId="836"/>
    <cellStyle name="40% - Accent2" xfId="837"/>
    <cellStyle name="40% - Accent2 2" xfId="838"/>
    <cellStyle name="40% - Accent2 3" xfId="839"/>
    <cellStyle name="40% - Accent2_46EE.2011(v1.0)" xfId="840"/>
    <cellStyle name="40% - Accent3" xfId="841"/>
    <cellStyle name="40% - Accent3 2" xfId="842"/>
    <cellStyle name="40% - Accent3 3" xfId="843"/>
    <cellStyle name="40% - Accent3_46EE.2011(v1.0)" xfId="844"/>
    <cellStyle name="40% - Accent4" xfId="845"/>
    <cellStyle name="40% - Accent4 2" xfId="846"/>
    <cellStyle name="40% - Accent4 3" xfId="847"/>
    <cellStyle name="40% - Accent4_46EE.2011(v1.0)" xfId="848"/>
    <cellStyle name="40% - Accent5" xfId="849"/>
    <cellStyle name="40% - Accent5 2" xfId="850"/>
    <cellStyle name="40% - Accent5 3" xfId="851"/>
    <cellStyle name="40% - Accent5_46EE.2011(v1.0)" xfId="852"/>
    <cellStyle name="40% - Accent6" xfId="853"/>
    <cellStyle name="40% - Accent6 2" xfId="854"/>
    <cellStyle name="40% - Accent6 3" xfId="855"/>
    <cellStyle name="40% - Accent6_46EE.2011(v1.0)" xfId="856"/>
    <cellStyle name="40% - Акцент1 10" xfId="858"/>
    <cellStyle name="40% - Акцент1 11" xfId="857"/>
    <cellStyle name="40% - Акцент1 2" xfId="859"/>
    <cellStyle name="40% - Акцент1 2 2" xfId="860"/>
    <cellStyle name="40% - Акцент1 2 3" xfId="861"/>
    <cellStyle name="40% - Акцент1 2_46EE.2011(v1.0)" xfId="862"/>
    <cellStyle name="40% - Акцент1 3" xfId="863"/>
    <cellStyle name="40% - Акцент1 3 2" xfId="864"/>
    <cellStyle name="40% - Акцент1 3 3" xfId="865"/>
    <cellStyle name="40% - Акцент1 3_46EE.2011(v1.0)" xfId="866"/>
    <cellStyle name="40% - Акцент1 4" xfId="867"/>
    <cellStyle name="40% - Акцент1 4 2" xfId="868"/>
    <cellStyle name="40% - Акцент1 4 3" xfId="869"/>
    <cellStyle name="40% - Акцент1 4_46EE.2011(v1.0)" xfId="870"/>
    <cellStyle name="40% - Акцент1 5" xfId="871"/>
    <cellStyle name="40% - Акцент1 5 2" xfId="872"/>
    <cellStyle name="40% - Акцент1 5 3" xfId="873"/>
    <cellStyle name="40% - Акцент1 5_46EE.2011(v1.0)" xfId="874"/>
    <cellStyle name="40% - Акцент1 6" xfId="875"/>
    <cellStyle name="40% - Акцент1 6 2" xfId="876"/>
    <cellStyle name="40% - Акцент1 6 3" xfId="877"/>
    <cellStyle name="40% - Акцент1 6_46EE.2011(v1.0)" xfId="878"/>
    <cellStyle name="40% - Акцент1 7" xfId="879"/>
    <cellStyle name="40% - Акцент1 7 2" xfId="880"/>
    <cellStyle name="40% - Акцент1 7 3" xfId="881"/>
    <cellStyle name="40% - Акцент1 7_46EE.2011(v1.0)" xfId="882"/>
    <cellStyle name="40% - Акцент1 8" xfId="883"/>
    <cellStyle name="40% - Акцент1 8 2" xfId="884"/>
    <cellStyle name="40% - Акцент1 8 3" xfId="885"/>
    <cellStyle name="40% - Акцент1 8_46EE.2011(v1.0)" xfId="886"/>
    <cellStyle name="40% - Акцент1 9" xfId="887"/>
    <cellStyle name="40% - Акцент1 9 2" xfId="888"/>
    <cellStyle name="40% - Акцент1 9 3" xfId="889"/>
    <cellStyle name="40% - Акцент1 9_46EE.2011(v1.0)" xfId="890"/>
    <cellStyle name="40% - Акцент2 10" xfId="892"/>
    <cellStyle name="40% - Акцент2 11" xfId="891"/>
    <cellStyle name="40% - Акцент2 2" xfId="893"/>
    <cellStyle name="40% - Акцент2 2 2" xfId="894"/>
    <cellStyle name="40% - Акцент2 2 3" xfId="895"/>
    <cellStyle name="40% - Акцент2 2_46EE.2011(v1.0)" xfId="896"/>
    <cellStyle name="40% - Акцент2 3" xfId="897"/>
    <cellStyle name="40% - Акцент2 3 2" xfId="898"/>
    <cellStyle name="40% - Акцент2 3 3" xfId="899"/>
    <cellStyle name="40% - Акцент2 3_46EE.2011(v1.0)" xfId="900"/>
    <cellStyle name="40% - Акцент2 4" xfId="901"/>
    <cellStyle name="40% - Акцент2 4 2" xfId="902"/>
    <cellStyle name="40% - Акцент2 4 3" xfId="903"/>
    <cellStyle name="40% - Акцент2 4_46EE.2011(v1.0)" xfId="904"/>
    <cellStyle name="40% - Акцент2 5" xfId="905"/>
    <cellStyle name="40% - Акцент2 5 2" xfId="906"/>
    <cellStyle name="40% - Акцент2 5 3" xfId="907"/>
    <cellStyle name="40% - Акцент2 5_46EE.2011(v1.0)" xfId="908"/>
    <cellStyle name="40% - Акцент2 6" xfId="909"/>
    <cellStyle name="40% - Акцент2 6 2" xfId="910"/>
    <cellStyle name="40% - Акцент2 6 3" xfId="911"/>
    <cellStyle name="40% - Акцент2 6_46EE.2011(v1.0)" xfId="912"/>
    <cellStyle name="40% - Акцент2 7" xfId="913"/>
    <cellStyle name="40% - Акцент2 7 2" xfId="914"/>
    <cellStyle name="40% - Акцент2 7 3" xfId="915"/>
    <cellStyle name="40% - Акцент2 7_46EE.2011(v1.0)" xfId="916"/>
    <cellStyle name="40% - Акцент2 8" xfId="917"/>
    <cellStyle name="40% - Акцент2 8 2" xfId="918"/>
    <cellStyle name="40% - Акцент2 8 3" xfId="919"/>
    <cellStyle name="40% - Акцент2 8_46EE.2011(v1.0)" xfId="920"/>
    <cellStyle name="40% - Акцент2 9" xfId="921"/>
    <cellStyle name="40% - Акцент2 9 2" xfId="922"/>
    <cellStyle name="40% - Акцент2 9 3" xfId="923"/>
    <cellStyle name="40% - Акцент2 9_46EE.2011(v1.0)" xfId="924"/>
    <cellStyle name="40% - Акцент3 10" xfId="926"/>
    <cellStyle name="40% - Акцент3 11" xfId="925"/>
    <cellStyle name="40% - Акцент3 2" xfId="927"/>
    <cellStyle name="40% - Акцент3 2 2" xfId="928"/>
    <cellStyle name="40% - Акцент3 2 3" xfId="929"/>
    <cellStyle name="40% - Акцент3 2_46EE.2011(v1.0)" xfId="930"/>
    <cellStyle name="40% - Акцент3 3" xfId="931"/>
    <cellStyle name="40% - Акцент3 3 2" xfId="932"/>
    <cellStyle name="40% - Акцент3 3 3" xfId="933"/>
    <cellStyle name="40% - Акцент3 3_46EE.2011(v1.0)" xfId="934"/>
    <cellStyle name="40% - Акцент3 4" xfId="935"/>
    <cellStyle name="40% - Акцент3 4 2" xfId="936"/>
    <cellStyle name="40% - Акцент3 4 3" xfId="937"/>
    <cellStyle name="40% - Акцент3 4_46EE.2011(v1.0)" xfId="938"/>
    <cellStyle name="40% - Акцент3 5" xfId="939"/>
    <cellStyle name="40% - Акцент3 5 2" xfId="940"/>
    <cellStyle name="40% - Акцент3 5 3" xfId="941"/>
    <cellStyle name="40% - Акцент3 5_46EE.2011(v1.0)" xfId="942"/>
    <cellStyle name="40% - Акцент3 6" xfId="943"/>
    <cellStyle name="40% - Акцент3 6 2" xfId="944"/>
    <cellStyle name="40% - Акцент3 6 3" xfId="945"/>
    <cellStyle name="40% - Акцент3 6_46EE.2011(v1.0)" xfId="946"/>
    <cellStyle name="40% - Акцент3 7" xfId="947"/>
    <cellStyle name="40% - Акцент3 7 2" xfId="948"/>
    <cellStyle name="40% - Акцент3 7 3" xfId="949"/>
    <cellStyle name="40% - Акцент3 7_46EE.2011(v1.0)" xfId="950"/>
    <cellStyle name="40% - Акцент3 8" xfId="951"/>
    <cellStyle name="40% - Акцент3 8 2" xfId="952"/>
    <cellStyle name="40% - Акцент3 8 3" xfId="953"/>
    <cellStyle name="40% - Акцент3 8_46EE.2011(v1.0)" xfId="954"/>
    <cellStyle name="40% - Акцент3 9" xfId="955"/>
    <cellStyle name="40% - Акцент3 9 2" xfId="956"/>
    <cellStyle name="40% - Акцент3 9 3" xfId="957"/>
    <cellStyle name="40% - Акцент3 9_46EE.2011(v1.0)" xfId="958"/>
    <cellStyle name="40% - Акцент4 10" xfId="960"/>
    <cellStyle name="40% - Акцент4 11" xfId="959"/>
    <cellStyle name="40% - Акцент4 2" xfId="961"/>
    <cellStyle name="40% - Акцент4 2 2" xfId="962"/>
    <cellStyle name="40% - Акцент4 2 3" xfId="963"/>
    <cellStyle name="40% - Акцент4 2_46EE.2011(v1.0)" xfId="964"/>
    <cellStyle name="40% - Акцент4 3" xfId="965"/>
    <cellStyle name="40% - Акцент4 3 2" xfId="966"/>
    <cellStyle name="40% - Акцент4 3 3" xfId="967"/>
    <cellStyle name="40% - Акцент4 3_46EE.2011(v1.0)" xfId="968"/>
    <cellStyle name="40% - Акцент4 4" xfId="969"/>
    <cellStyle name="40% - Акцент4 4 2" xfId="970"/>
    <cellStyle name="40% - Акцент4 4 3" xfId="971"/>
    <cellStyle name="40% - Акцент4 4_46EE.2011(v1.0)" xfId="972"/>
    <cellStyle name="40% - Акцент4 5" xfId="973"/>
    <cellStyle name="40% - Акцент4 5 2" xfId="974"/>
    <cellStyle name="40% - Акцент4 5 3" xfId="975"/>
    <cellStyle name="40% - Акцент4 5_46EE.2011(v1.0)" xfId="976"/>
    <cellStyle name="40% - Акцент4 6" xfId="977"/>
    <cellStyle name="40% - Акцент4 6 2" xfId="978"/>
    <cellStyle name="40% - Акцент4 6 3" xfId="979"/>
    <cellStyle name="40% - Акцент4 6_46EE.2011(v1.0)" xfId="980"/>
    <cellStyle name="40% - Акцент4 7" xfId="981"/>
    <cellStyle name="40% - Акцент4 7 2" xfId="982"/>
    <cellStyle name="40% - Акцент4 7 3" xfId="983"/>
    <cellStyle name="40% - Акцент4 7_46EE.2011(v1.0)" xfId="984"/>
    <cellStyle name="40% - Акцент4 8" xfId="985"/>
    <cellStyle name="40% - Акцент4 8 2" xfId="986"/>
    <cellStyle name="40% - Акцент4 8 3" xfId="987"/>
    <cellStyle name="40% - Акцент4 8_46EE.2011(v1.0)" xfId="988"/>
    <cellStyle name="40% - Акцент4 9" xfId="989"/>
    <cellStyle name="40% - Акцент4 9 2" xfId="990"/>
    <cellStyle name="40% - Акцент4 9 3" xfId="991"/>
    <cellStyle name="40% - Акцент4 9_46EE.2011(v1.0)" xfId="992"/>
    <cellStyle name="40% - Акцент5 10" xfId="994"/>
    <cellStyle name="40% - Акцент5 11" xfId="993"/>
    <cellStyle name="40% - Акцент5 2" xfId="995"/>
    <cellStyle name="40% - Акцент5 2 2" xfId="996"/>
    <cellStyle name="40% - Акцент5 2 3" xfId="997"/>
    <cellStyle name="40% - Акцент5 2_46EE.2011(v1.0)" xfId="998"/>
    <cellStyle name="40% - Акцент5 3" xfId="999"/>
    <cellStyle name="40% - Акцент5 3 2" xfId="1000"/>
    <cellStyle name="40% - Акцент5 3 3" xfId="1001"/>
    <cellStyle name="40% - Акцент5 3_46EE.2011(v1.0)" xfId="1002"/>
    <cellStyle name="40% - Акцент5 4" xfId="1003"/>
    <cellStyle name="40% - Акцент5 4 2" xfId="1004"/>
    <cellStyle name="40% - Акцент5 4 3" xfId="1005"/>
    <cellStyle name="40% - Акцент5 4_46EE.2011(v1.0)" xfId="1006"/>
    <cellStyle name="40% - Акцент5 5" xfId="1007"/>
    <cellStyle name="40% - Акцент5 5 2" xfId="1008"/>
    <cellStyle name="40% - Акцент5 5 3" xfId="1009"/>
    <cellStyle name="40% - Акцент5 5_46EE.2011(v1.0)" xfId="1010"/>
    <cellStyle name="40% - Акцент5 6" xfId="1011"/>
    <cellStyle name="40% - Акцент5 6 2" xfId="1012"/>
    <cellStyle name="40% - Акцент5 6 3" xfId="1013"/>
    <cellStyle name="40% - Акцент5 6_46EE.2011(v1.0)" xfId="1014"/>
    <cellStyle name="40% - Акцент5 7" xfId="1015"/>
    <cellStyle name="40% - Акцент5 7 2" xfId="1016"/>
    <cellStyle name="40% - Акцент5 7 3" xfId="1017"/>
    <cellStyle name="40% - Акцент5 7_46EE.2011(v1.0)" xfId="1018"/>
    <cellStyle name="40% - Акцент5 8" xfId="1019"/>
    <cellStyle name="40% - Акцент5 8 2" xfId="1020"/>
    <cellStyle name="40% - Акцент5 8 3" xfId="1021"/>
    <cellStyle name="40% - Акцент5 8_46EE.2011(v1.0)" xfId="1022"/>
    <cellStyle name="40% - Акцент5 9" xfId="1023"/>
    <cellStyle name="40% - Акцент5 9 2" xfId="1024"/>
    <cellStyle name="40% - Акцент5 9 3" xfId="1025"/>
    <cellStyle name="40% - Акцент5 9_46EE.2011(v1.0)" xfId="1026"/>
    <cellStyle name="40% - Акцент6 10" xfId="1028"/>
    <cellStyle name="40% - Акцент6 11" xfId="1027"/>
    <cellStyle name="40% - Акцент6 2" xfId="1029"/>
    <cellStyle name="40% - Акцент6 2 2" xfId="1030"/>
    <cellStyle name="40% - Акцент6 2 3" xfId="1031"/>
    <cellStyle name="40% - Акцент6 2_46EE.2011(v1.0)" xfId="1032"/>
    <cellStyle name="40% - Акцент6 3" xfId="1033"/>
    <cellStyle name="40% - Акцент6 3 2" xfId="1034"/>
    <cellStyle name="40% - Акцент6 3 3" xfId="1035"/>
    <cellStyle name="40% - Акцент6 3_46EE.2011(v1.0)" xfId="1036"/>
    <cellStyle name="40% - Акцент6 4" xfId="1037"/>
    <cellStyle name="40% - Акцент6 4 2" xfId="1038"/>
    <cellStyle name="40% - Акцент6 4 3" xfId="1039"/>
    <cellStyle name="40% - Акцент6 4_46EE.2011(v1.0)" xfId="1040"/>
    <cellStyle name="40% - Акцент6 5" xfId="1041"/>
    <cellStyle name="40% - Акцент6 5 2" xfId="1042"/>
    <cellStyle name="40% - Акцент6 5 3" xfId="1043"/>
    <cellStyle name="40% - Акцент6 5_46EE.2011(v1.0)" xfId="1044"/>
    <cellStyle name="40% - Акцент6 6" xfId="1045"/>
    <cellStyle name="40% - Акцент6 6 2" xfId="1046"/>
    <cellStyle name="40% - Акцент6 6 3" xfId="1047"/>
    <cellStyle name="40% - Акцент6 6_46EE.2011(v1.0)" xfId="1048"/>
    <cellStyle name="40% - Акцент6 7" xfId="1049"/>
    <cellStyle name="40% - Акцент6 7 2" xfId="1050"/>
    <cellStyle name="40% - Акцент6 7 3" xfId="1051"/>
    <cellStyle name="40% - Акцент6 7_46EE.2011(v1.0)" xfId="1052"/>
    <cellStyle name="40% - Акцент6 8" xfId="1053"/>
    <cellStyle name="40% - Акцент6 8 2" xfId="1054"/>
    <cellStyle name="40% - Акцент6 8 3" xfId="1055"/>
    <cellStyle name="40% - Акцент6 8_46EE.2011(v1.0)" xfId="1056"/>
    <cellStyle name="40% - Акцент6 9" xfId="1057"/>
    <cellStyle name="40% - Акцент6 9 2" xfId="1058"/>
    <cellStyle name="40% - Акцент6 9 3" xfId="1059"/>
    <cellStyle name="40% - Акцент6 9_46EE.2011(v1.0)" xfId="1060"/>
    <cellStyle name="60% - Accent1" xfId="1061"/>
    <cellStyle name="60% - Accent2" xfId="1062"/>
    <cellStyle name="60% - Accent3" xfId="1063"/>
    <cellStyle name="60% - Accent4" xfId="1064"/>
    <cellStyle name="60% - Accent5" xfId="1065"/>
    <cellStyle name="60% - Accent6" xfId="1066"/>
    <cellStyle name="60% - Акцент1 10" xfId="1068"/>
    <cellStyle name="60% - Акцент1 11" xfId="1067"/>
    <cellStyle name="60% - Акцент1 2" xfId="1069"/>
    <cellStyle name="60% - Акцент1 2 2" xfId="1070"/>
    <cellStyle name="60% - Акцент1 3" xfId="1071"/>
    <cellStyle name="60% - Акцент1 3 2" xfId="1072"/>
    <cellStyle name="60% - Акцент1 4" xfId="1073"/>
    <cellStyle name="60% - Акцент1 4 2" xfId="1074"/>
    <cellStyle name="60% - Акцент1 5" xfId="1075"/>
    <cellStyle name="60% - Акцент1 5 2" xfId="1076"/>
    <cellStyle name="60% - Акцент1 6" xfId="1077"/>
    <cellStyle name="60% - Акцент1 6 2" xfId="1078"/>
    <cellStyle name="60% - Акцент1 7" xfId="1079"/>
    <cellStyle name="60% - Акцент1 7 2" xfId="1080"/>
    <cellStyle name="60% - Акцент1 8" xfId="1081"/>
    <cellStyle name="60% - Акцент1 8 2" xfId="1082"/>
    <cellStyle name="60% - Акцент1 9" xfId="1083"/>
    <cellStyle name="60% - Акцент1 9 2" xfId="1084"/>
    <cellStyle name="60% - Акцент2 10" xfId="1086"/>
    <cellStyle name="60% - Акцент2 11" xfId="1085"/>
    <cellStyle name="60% - Акцент2 2" xfId="1087"/>
    <cellStyle name="60% - Акцент2 2 2" xfId="1088"/>
    <cellStyle name="60% - Акцент2 3" xfId="1089"/>
    <cellStyle name="60% - Акцент2 3 2" xfId="1090"/>
    <cellStyle name="60% - Акцент2 4" xfId="1091"/>
    <cellStyle name="60% - Акцент2 4 2" xfId="1092"/>
    <cellStyle name="60% - Акцент2 5" xfId="1093"/>
    <cellStyle name="60% - Акцент2 5 2" xfId="1094"/>
    <cellStyle name="60% - Акцент2 6" xfId="1095"/>
    <cellStyle name="60% - Акцент2 6 2" xfId="1096"/>
    <cellStyle name="60% - Акцент2 7" xfId="1097"/>
    <cellStyle name="60% - Акцент2 7 2" xfId="1098"/>
    <cellStyle name="60% - Акцент2 8" xfId="1099"/>
    <cellStyle name="60% - Акцент2 8 2" xfId="1100"/>
    <cellStyle name="60% - Акцент2 9" xfId="1101"/>
    <cellStyle name="60% - Акцент2 9 2" xfId="1102"/>
    <cellStyle name="60% - Акцент3 10" xfId="1104"/>
    <cellStyle name="60% - Акцент3 11" xfId="1103"/>
    <cellStyle name="60% - Акцент3 2" xfId="1105"/>
    <cellStyle name="60% - Акцент3 2 2" xfId="1106"/>
    <cellStyle name="60% - Акцент3 3" xfId="1107"/>
    <cellStyle name="60% - Акцент3 3 2" xfId="1108"/>
    <cellStyle name="60% - Акцент3 4" xfId="1109"/>
    <cellStyle name="60% - Акцент3 4 2" xfId="1110"/>
    <cellStyle name="60% - Акцент3 5" xfId="1111"/>
    <cellStyle name="60% - Акцент3 5 2" xfId="1112"/>
    <cellStyle name="60% - Акцент3 6" xfId="1113"/>
    <cellStyle name="60% - Акцент3 6 2" xfId="1114"/>
    <cellStyle name="60% - Акцент3 7" xfId="1115"/>
    <cellStyle name="60% - Акцент3 7 2" xfId="1116"/>
    <cellStyle name="60% - Акцент3 8" xfId="1117"/>
    <cellStyle name="60% - Акцент3 8 2" xfId="1118"/>
    <cellStyle name="60% - Акцент3 9" xfId="1119"/>
    <cellStyle name="60% - Акцент3 9 2" xfId="1120"/>
    <cellStyle name="60% - Акцент4 10" xfId="1122"/>
    <cellStyle name="60% - Акцент4 11" xfId="1121"/>
    <cellStyle name="60% - Акцент4 2" xfId="1123"/>
    <cellStyle name="60% - Акцент4 2 2" xfId="1124"/>
    <cellStyle name="60% - Акцент4 3" xfId="1125"/>
    <cellStyle name="60% - Акцент4 3 2" xfId="1126"/>
    <cellStyle name="60% - Акцент4 4" xfId="1127"/>
    <cellStyle name="60% - Акцент4 4 2" xfId="1128"/>
    <cellStyle name="60% - Акцент4 5" xfId="1129"/>
    <cellStyle name="60% - Акцент4 5 2" xfId="1130"/>
    <cellStyle name="60% - Акцент4 6" xfId="1131"/>
    <cellStyle name="60% - Акцент4 6 2" xfId="1132"/>
    <cellStyle name="60% - Акцент4 7" xfId="1133"/>
    <cellStyle name="60% - Акцент4 7 2" xfId="1134"/>
    <cellStyle name="60% - Акцент4 8" xfId="1135"/>
    <cellStyle name="60% - Акцент4 8 2" xfId="1136"/>
    <cellStyle name="60% - Акцент4 9" xfId="1137"/>
    <cellStyle name="60% - Акцент4 9 2" xfId="1138"/>
    <cellStyle name="60% - Акцент5 10" xfId="1140"/>
    <cellStyle name="60% - Акцент5 11" xfId="1139"/>
    <cellStyle name="60% - Акцент5 2" xfId="1141"/>
    <cellStyle name="60% - Акцент5 2 2" xfId="1142"/>
    <cellStyle name="60% - Акцент5 3" xfId="1143"/>
    <cellStyle name="60% - Акцент5 3 2" xfId="1144"/>
    <cellStyle name="60% - Акцент5 4" xfId="1145"/>
    <cellStyle name="60% - Акцент5 4 2" xfId="1146"/>
    <cellStyle name="60% - Акцент5 5" xfId="1147"/>
    <cellStyle name="60% - Акцент5 5 2" xfId="1148"/>
    <cellStyle name="60% - Акцент5 6" xfId="1149"/>
    <cellStyle name="60% - Акцент5 6 2" xfId="1150"/>
    <cellStyle name="60% - Акцент5 7" xfId="1151"/>
    <cellStyle name="60% - Акцент5 7 2" xfId="1152"/>
    <cellStyle name="60% - Акцент5 8" xfId="1153"/>
    <cellStyle name="60% - Акцент5 8 2" xfId="1154"/>
    <cellStyle name="60% - Акцент5 9" xfId="1155"/>
    <cellStyle name="60% - Акцент5 9 2" xfId="1156"/>
    <cellStyle name="60% - Акцент6 10" xfId="1158"/>
    <cellStyle name="60% - Акцент6 11" xfId="1157"/>
    <cellStyle name="60% - Акцент6 2" xfId="1159"/>
    <cellStyle name="60% - Акцент6 2 2" xfId="1160"/>
    <cellStyle name="60% - Акцент6 3" xfId="1161"/>
    <cellStyle name="60% - Акцент6 3 2" xfId="1162"/>
    <cellStyle name="60% - Акцент6 4" xfId="1163"/>
    <cellStyle name="60% - Акцент6 4 2" xfId="1164"/>
    <cellStyle name="60% - Акцент6 5" xfId="1165"/>
    <cellStyle name="60% - Акцент6 5 2" xfId="1166"/>
    <cellStyle name="60% - Акцент6 6" xfId="1167"/>
    <cellStyle name="60% - Акцент6 6 2" xfId="1168"/>
    <cellStyle name="60% - Акцент6 7" xfId="1169"/>
    <cellStyle name="60% - Акцент6 7 2" xfId="1170"/>
    <cellStyle name="60% - Акцент6 8" xfId="1171"/>
    <cellStyle name="60% - Акцент6 8 2" xfId="1172"/>
    <cellStyle name="60% - Акцент6 9" xfId="1173"/>
    <cellStyle name="60% - Акцент6 9 2" xfId="1174"/>
    <cellStyle name="Accent1" xfId="1175"/>
    <cellStyle name="Accent2" xfId="1176"/>
    <cellStyle name="Accent3" xfId="1177"/>
    <cellStyle name="Accent4" xfId="1178"/>
    <cellStyle name="Accent5" xfId="1179"/>
    <cellStyle name="Accent6" xfId="1180"/>
    <cellStyle name="Ăčďĺđńńűëęŕ" xfId="1181"/>
    <cellStyle name="AFE" xfId="1182"/>
    <cellStyle name="Áĺççŕůčňíűé" xfId="1183"/>
    <cellStyle name="Äĺíĺćíűé [0]_(ňŕá 3č)" xfId="1184"/>
    <cellStyle name="Äĺíĺćíűé_(ňŕá 3č)" xfId="1185"/>
    <cellStyle name="Bad" xfId="1186"/>
    <cellStyle name="Blue" xfId="1187"/>
    <cellStyle name="Body_$Dollars" xfId="1188"/>
    <cellStyle name="Calculation" xfId="1189"/>
    <cellStyle name="Check Cell" xfId="1190"/>
    <cellStyle name="Chek" xfId="1191"/>
    <cellStyle name="Comma [0]_Adjusted FS 1299" xfId="1192"/>
    <cellStyle name="Comma 0" xfId="1193"/>
    <cellStyle name="Comma 0*" xfId="1194"/>
    <cellStyle name="Comma 2" xfId="1195"/>
    <cellStyle name="Comma 3*" xfId="1196"/>
    <cellStyle name="Comma_Adjusted FS 1299" xfId="1197"/>
    <cellStyle name="Comma0" xfId="1198"/>
    <cellStyle name="Çŕůčňíűé" xfId="1199"/>
    <cellStyle name="Currency [0]" xfId="1200"/>
    <cellStyle name="Currency [0] 2" xfId="1201"/>
    <cellStyle name="Currency [0] 2 10" xfId="1202"/>
    <cellStyle name="Currency [0] 2 11" xfId="1203"/>
    <cellStyle name="Currency [0] 2 2" xfId="1204"/>
    <cellStyle name="Currency [0] 2 2 2" xfId="1205"/>
    <cellStyle name="Currency [0] 2 2 3" xfId="1206"/>
    <cellStyle name="Currency [0] 2 2 4" xfId="1207"/>
    <cellStyle name="Currency [0] 2 3" xfId="1208"/>
    <cellStyle name="Currency [0] 2 3 2" xfId="1209"/>
    <cellStyle name="Currency [0] 2 3 3" xfId="1210"/>
    <cellStyle name="Currency [0] 2 3 4" xfId="1211"/>
    <cellStyle name="Currency [0] 2 4" xfId="1212"/>
    <cellStyle name="Currency [0] 2 4 2" xfId="1213"/>
    <cellStyle name="Currency [0] 2 4 3" xfId="1214"/>
    <cellStyle name="Currency [0] 2 4 4" xfId="1215"/>
    <cellStyle name="Currency [0] 2 5" xfId="1216"/>
    <cellStyle name="Currency [0] 2 5 2" xfId="1217"/>
    <cellStyle name="Currency [0] 2 5 3" xfId="1218"/>
    <cellStyle name="Currency [0] 2 5 4" xfId="1219"/>
    <cellStyle name="Currency [0] 2 6" xfId="1220"/>
    <cellStyle name="Currency [0] 2 6 2" xfId="1221"/>
    <cellStyle name="Currency [0] 2 6 3" xfId="1222"/>
    <cellStyle name="Currency [0] 2 6 4" xfId="1223"/>
    <cellStyle name="Currency [0] 2 7" xfId="1224"/>
    <cellStyle name="Currency [0] 2 7 2" xfId="1225"/>
    <cellStyle name="Currency [0] 2 7 3" xfId="1226"/>
    <cellStyle name="Currency [0] 2 7 4" xfId="1227"/>
    <cellStyle name="Currency [0] 2 8" xfId="1228"/>
    <cellStyle name="Currency [0] 2 8 2" xfId="1229"/>
    <cellStyle name="Currency [0] 2 8 3" xfId="1230"/>
    <cellStyle name="Currency [0] 2 8 4" xfId="1231"/>
    <cellStyle name="Currency [0] 2 9" xfId="1232"/>
    <cellStyle name="Currency [0] 3" xfId="1233"/>
    <cellStyle name="Currency [0] 3 10" xfId="1234"/>
    <cellStyle name="Currency [0] 3 11" xfId="1235"/>
    <cellStyle name="Currency [0] 3 2" xfId="1236"/>
    <cellStyle name="Currency [0] 3 2 2" xfId="1237"/>
    <cellStyle name="Currency [0] 3 2 3" xfId="1238"/>
    <cellStyle name="Currency [0] 3 2 4" xfId="1239"/>
    <cellStyle name="Currency [0] 3 3" xfId="1240"/>
    <cellStyle name="Currency [0] 3 3 2" xfId="1241"/>
    <cellStyle name="Currency [0] 3 3 3" xfId="1242"/>
    <cellStyle name="Currency [0] 3 3 4" xfId="1243"/>
    <cellStyle name="Currency [0] 3 4" xfId="1244"/>
    <cellStyle name="Currency [0] 3 4 2" xfId="1245"/>
    <cellStyle name="Currency [0] 3 4 3" xfId="1246"/>
    <cellStyle name="Currency [0] 3 4 4" xfId="1247"/>
    <cellStyle name="Currency [0] 3 5" xfId="1248"/>
    <cellStyle name="Currency [0] 3 5 2" xfId="1249"/>
    <cellStyle name="Currency [0] 3 5 3" xfId="1250"/>
    <cellStyle name="Currency [0] 3 5 4" xfId="1251"/>
    <cellStyle name="Currency [0] 3 6" xfId="1252"/>
    <cellStyle name="Currency [0] 3 6 2" xfId="1253"/>
    <cellStyle name="Currency [0] 3 6 3" xfId="1254"/>
    <cellStyle name="Currency [0] 3 6 4" xfId="1255"/>
    <cellStyle name="Currency [0] 3 7" xfId="1256"/>
    <cellStyle name="Currency [0] 3 7 2" xfId="1257"/>
    <cellStyle name="Currency [0] 3 7 3" xfId="1258"/>
    <cellStyle name="Currency [0] 3 7 4" xfId="1259"/>
    <cellStyle name="Currency [0] 3 8" xfId="1260"/>
    <cellStyle name="Currency [0] 3 8 2" xfId="1261"/>
    <cellStyle name="Currency [0] 3 8 3" xfId="1262"/>
    <cellStyle name="Currency [0] 3 8 4" xfId="1263"/>
    <cellStyle name="Currency [0] 3 9" xfId="1264"/>
    <cellStyle name="Currency [0] 4" xfId="1265"/>
    <cellStyle name="Currency [0] 4 10" xfId="1266"/>
    <cellStyle name="Currency [0] 4 11" xfId="1267"/>
    <cellStyle name="Currency [0] 4 2" xfId="1268"/>
    <cellStyle name="Currency [0] 4 2 2" xfId="1269"/>
    <cellStyle name="Currency [0] 4 2 3" xfId="1270"/>
    <cellStyle name="Currency [0] 4 2 4" xfId="1271"/>
    <cellStyle name="Currency [0] 4 3" xfId="1272"/>
    <cellStyle name="Currency [0] 4 3 2" xfId="1273"/>
    <cellStyle name="Currency [0] 4 3 3" xfId="1274"/>
    <cellStyle name="Currency [0] 4 3 4" xfId="1275"/>
    <cellStyle name="Currency [0] 4 4" xfId="1276"/>
    <cellStyle name="Currency [0] 4 4 2" xfId="1277"/>
    <cellStyle name="Currency [0] 4 4 3" xfId="1278"/>
    <cellStyle name="Currency [0] 4 4 4" xfId="1279"/>
    <cellStyle name="Currency [0] 4 5" xfId="1280"/>
    <cellStyle name="Currency [0] 4 5 2" xfId="1281"/>
    <cellStyle name="Currency [0] 4 5 3" xfId="1282"/>
    <cellStyle name="Currency [0] 4 5 4" xfId="1283"/>
    <cellStyle name="Currency [0] 4 6" xfId="1284"/>
    <cellStyle name="Currency [0] 4 6 2" xfId="1285"/>
    <cellStyle name="Currency [0] 4 6 3" xfId="1286"/>
    <cellStyle name="Currency [0] 4 6 4" xfId="1287"/>
    <cellStyle name="Currency [0] 4 7" xfId="1288"/>
    <cellStyle name="Currency [0] 4 7 2" xfId="1289"/>
    <cellStyle name="Currency [0] 4 7 3" xfId="1290"/>
    <cellStyle name="Currency [0] 4 7 4" xfId="1291"/>
    <cellStyle name="Currency [0] 4 8" xfId="1292"/>
    <cellStyle name="Currency [0] 4 8 2" xfId="1293"/>
    <cellStyle name="Currency [0] 4 8 3" xfId="1294"/>
    <cellStyle name="Currency [0] 4 8 4" xfId="1295"/>
    <cellStyle name="Currency [0] 4 9" xfId="1296"/>
    <cellStyle name="Currency [0] 5" xfId="1297"/>
    <cellStyle name="Currency [0] 5 10" xfId="1298"/>
    <cellStyle name="Currency [0] 5 11" xfId="1299"/>
    <cellStyle name="Currency [0] 5 2" xfId="1300"/>
    <cellStyle name="Currency [0] 5 2 2" xfId="1301"/>
    <cellStyle name="Currency [0] 5 2 3" xfId="1302"/>
    <cellStyle name="Currency [0] 5 2 4" xfId="1303"/>
    <cellStyle name="Currency [0] 5 3" xfId="1304"/>
    <cellStyle name="Currency [0] 5 3 2" xfId="1305"/>
    <cellStyle name="Currency [0] 5 3 3" xfId="1306"/>
    <cellStyle name="Currency [0] 5 3 4" xfId="1307"/>
    <cellStyle name="Currency [0] 5 4" xfId="1308"/>
    <cellStyle name="Currency [0] 5 4 2" xfId="1309"/>
    <cellStyle name="Currency [0] 5 4 3" xfId="1310"/>
    <cellStyle name="Currency [0] 5 4 4" xfId="1311"/>
    <cellStyle name="Currency [0] 5 5" xfId="1312"/>
    <cellStyle name="Currency [0] 5 5 2" xfId="1313"/>
    <cellStyle name="Currency [0] 5 5 3" xfId="1314"/>
    <cellStyle name="Currency [0] 5 5 4" xfId="1315"/>
    <cellStyle name="Currency [0] 5 6" xfId="1316"/>
    <cellStyle name="Currency [0] 5 6 2" xfId="1317"/>
    <cellStyle name="Currency [0] 5 6 3" xfId="1318"/>
    <cellStyle name="Currency [0] 5 6 4" xfId="1319"/>
    <cellStyle name="Currency [0] 5 7" xfId="1320"/>
    <cellStyle name="Currency [0] 5 7 2" xfId="1321"/>
    <cellStyle name="Currency [0] 5 7 3" xfId="1322"/>
    <cellStyle name="Currency [0] 5 7 4" xfId="1323"/>
    <cellStyle name="Currency [0] 5 8" xfId="1324"/>
    <cellStyle name="Currency [0] 5 8 2" xfId="1325"/>
    <cellStyle name="Currency [0] 5 8 3" xfId="1326"/>
    <cellStyle name="Currency [0] 5 8 4" xfId="1327"/>
    <cellStyle name="Currency [0] 5 9" xfId="1328"/>
    <cellStyle name="Currency [0] 6" xfId="1329"/>
    <cellStyle name="Currency [0] 6 2" xfId="1330"/>
    <cellStyle name="Currency [0] 6 3" xfId="1331"/>
    <cellStyle name="Currency [0] 6 4" xfId="1332"/>
    <cellStyle name="Currency [0] 7" xfId="1333"/>
    <cellStyle name="Currency [0] 7 2" xfId="1334"/>
    <cellStyle name="Currency [0] 7 3" xfId="1335"/>
    <cellStyle name="Currency [0] 7 4" xfId="1336"/>
    <cellStyle name="Currency [0] 8" xfId="1337"/>
    <cellStyle name="Currency [0] 8 2" xfId="1338"/>
    <cellStyle name="Currency [0] 8 3" xfId="1339"/>
    <cellStyle name="Currency [0] 8 4" xfId="1340"/>
    <cellStyle name="Currency 0" xfId="1341"/>
    <cellStyle name="Currency 2" xfId="1342"/>
    <cellStyle name="Currency_06_9m" xfId="1343"/>
    <cellStyle name="Currency0" xfId="1344"/>
    <cellStyle name="Currency2" xfId="1345"/>
    <cellStyle name="Date" xfId="1346"/>
    <cellStyle name="Date Aligned" xfId="1347"/>
    <cellStyle name="Dates" xfId="1348"/>
    <cellStyle name="Dezimal [0]_NEGS" xfId="1349"/>
    <cellStyle name="Dezimal_NEGS" xfId="1350"/>
    <cellStyle name="Dotted Line" xfId="1351"/>
    <cellStyle name="E&amp;Y House" xfId="1352"/>
    <cellStyle name="E-mail" xfId="1353"/>
    <cellStyle name="E-mail 2" xfId="1354"/>
    <cellStyle name="E-mail_46EP.2011(v2.0)" xfId="1355"/>
    <cellStyle name="Euro" xfId="1356"/>
    <cellStyle name="Euro 2" xfId="1357"/>
    <cellStyle name="ew" xfId="1358"/>
    <cellStyle name="Explanatory Text" xfId="1359"/>
    <cellStyle name="F2" xfId="1360"/>
    <cellStyle name="F3" xfId="1361"/>
    <cellStyle name="F4" xfId="1362"/>
    <cellStyle name="F5" xfId="1363"/>
    <cellStyle name="F6" xfId="1364"/>
    <cellStyle name="F7" xfId="1365"/>
    <cellStyle name="F8" xfId="1366"/>
    <cellStyle name="Fixed" xfId="1367"/>
    <cellStyle name="fo]_x000d__x000a_UserName=Murat Zelef_x000d__x000a_UserCompany=Bumerang_x000d__x000a__x000d__x000a_[File Paths]_x000d__x000a_WorkingDirectory=C:\EQUIS\DLWIN_x000d__x000a_DownLoader=C" xfId="1368"/>
    <cellStyle name="Followed Hyperlink" xfId="1369"/>
    <cellStyle name="Footnote" xfId="1370"/>
    <cellStyle name="Good" xfId="1371"/>
    <cellStyle name="hard no" xfId="1372"/>
    <cellStyle name="Hard Percent" xfId="1373"/>
    <cellStyle name="hardno" xfId="1374"/>
    <cellStyle name="Header" xfId="1375"/>
    <cellStyle name="Heading" xfId="1376"/>
    <cellStyle name="Heading 1" xfId="1377"/>
    <cellStyle name="Heading 1 2" xfId="1378"/>
    <cellStyle name="Heading 2" xfId="1379"/>
    <cellStyle name="Heading 2 2" xfId="1380"/>
    <cellStyle name="Heading 3" xfId="1381"/>
    <cellStyle name="Heading 4" xfId="1382"/>
    <cellStyle name="Heading_GP.ITOG.4.78(v1.0) - для разделения" xfId="1383"/>
    <cellStyle name="Heading2" xfId="1384"/>
    <cellStyle name="Heading2 2" xfId="1385"/>
    <cellStyle name="Heading2_46EP.2011(v2.0)" xfId="1386"/>
    <cellStyle name="Hyperlink" xfId="1387"/>
    <cellStyle name="Îáű÷íűé__FES" xfId="1388"/>
    <cellStyle name="Îáû÷íûé_cogs" xfId="1389"/>
    <cellStyle name="Îňęđűâŕâřŕ˙ń˙ ăčďĺđńńűëęŕ" xfId="1390"/>
    <cellStyle name="Info" xfId="1391"/>
    <cellStyle name="Input" xfId="1392"/>
    <cellStyle name="InputCurrency" xfId="1393"/>
    <cellStyle name="InputCurrency2" xfId="1394"/>
    <cellStyle name="InputMultiple1" xfId="1395"/>
    <cellStyle name="InputPercent1" xfId="1396"/>
    <cellStyle name="Inputs" xfId="1397"/>
    <cellStyle name="Inputs (const)" xfId="1398"/>
    <cellStyle name="Inputs (const) 2" xfId="1399"/>
    <cellStyle name="Inputs (const)_46EP.2011(v2.0)" xfId="1400"/>
    <cellStyle name="Inputs 2" xfId="1401"/>
    <cellStyle name="Inputs 3" xfId="1402"/>
    <cellStyle name="Inputs Co" xfId="1403"/>
    <cellStyle name="Inputs_46EE.2011(v1.0)" xfId="1404"/>
    <cellStyle name="Linked Cell" xfId="1405"/>
    <cellStyle name="Millares [0]_RESULTS" xfId="1406"/>
    <cellStyle name="Millares_RESULTS" xfId="1407"/>
    <cellStyle name="Milliers [0]_RESULTS" xfId="1408"/>
    <cellStyle name="Milliers_RESULTS" xfId="1409"/>
    <cellStyle name="mnb" xfId="1410"/>
    <cellStyle name="Moneda [0]_RESULTS" xfId="1411"/>
    <cellStyle name="Moneda_RESULTS" xfId="1412"/>
    <cellStyle name="Monétaire [0]_RESULTS" xfId="1413"/>
    <cellStyle name="Monétaire_RESULTS" xfId="1414"/>
    <cellStyle name="Multiple" xfId="1415"/>
    <cellStyle name="Multiple1" xfId="1416"/>
    <cellStyle name="MultipleBelow" xfId="1417"/>
    <cellStyle name="namber" xfId="1418"/>
    <cellStyle name="Neutral" xfId="1419"/>
    <cellStyle name="Norma11l" xfId="1420"/>
    <cellStyle name="normal" xfId="1421"/>
    <cellStyle name="Normal - Style1" xfId="1422"/>
    <cellStyle name="normal 10" xfId="1423"/>
    <cellStyle name="normal 11" xfId="1424"/>
    <cellStyle name="normal 12" xfId="1425"/>
    <cellStyle name="normal 13" xfId="1426"/>
    <cellStyle name="normal 14" xfId="1427"/>
    <cellStyle name="normal 15" xfId="1428"/>
    <cellStyle name="normal 16" xfId="1429"/>
    <cellStyle name="normal 17" xfId="1430"/>
    <cellStyle name="normal 18" xfId="1431"/>
    <cellStyle name="normal 19" xfId="1432"/>
    <cellStyle name="Normal 2" xfId="1433"/>
    <cellStyle name="Normal 2 2" xfId="1434"/>
    <cellStyle name="Normal 2 3" xfId="1435"/>
    <cellStyle name="Normal 2 4" xfId="1436"/>
    <cellStyle name="Normal 2_Общехоз." xfId="1437"/>
    <cellStyle name="normal 20" xfId="1438"/>
    <cellStyle name="normal 21" xfId="1439"/>
    <cellStyle name="normal 22" xfId="1440"/>
    <cellStyle name="normal 23" xfId="1441"/>
    <cellStyle name="normal 24" xfId="1442"/>
    <cellStyle name="normal 25" xfId="1443"/>
    <cellStyle name="normal 26" xfId="1444"/>
    <cellStyle name="normal 3" xfId="1445"/>
    <cellStyle name="normal 4" xfId="1446"/>
    <cellStyle name="normal 5" xfId="1447"/>
    <cellStyle name="normal 6" xfId="1448"/>
    <cellStyle name="normal 7" xfId="1449"/>
    <cellStyle name="normal 8" xfId="1450"/>
    <cellStyle name="normal 9" xfId="1451"/>
    <cellStyle name="Normal." xfId="1452"/>
    <cellStyle name="Normal_06_9m" xfId="1453"/>
    <cellStyle name="Normal1" xfId="1454"/>
    <cellStyle name="Normal2" xfId="1455"/>
    <cellStyle name="NormalGB" xfId="1456"/>
    <cellStyle name="Normalny_24. 02. 97." xfId="1457"/>
    <cellStyle name="normбlnм_laroux" xfId="1458"/>
    <cellStyle name="Note" xfId="1459"/>
    <cellStyle name="number" xfId="1460"/>
    <cellStyle name="Ôčíŕíńîâűé [0]_(ňŕá 3č)" xfId="1461"/>
    <cellStyle name="Ôčíŕíńîâűé_(ňŕá 3č)" xfId="1462"/>
    <cellStyle name="Option" xfId="1463"/>
    <cellStyle name="Òûñÿ÷è [0]_cogs" xfId="1464"/>
    <cellStyle name="Òûñÿ÷è_cogs" xfId="1465"/>
    <cellStyle name="Output" xfId="1466"/>
    <cellStyle name="Page Number" xfId="1467"/>
    <cellStyle name="pb_page_heading_LS" xfId="1468"/>
    <cellStyle name="Percent_RS_Lianozovo-Samara_9m01" xfId="1469"/>
    <cellStyle name="Percent1" xfId="1470"/>
    <cellStyle name="Piug" xfId="1471"/>
    <cellStyle name="Plug" xfId="1472"/>
    <cellStyle name="Price_Body" xfId="1473"/>
    <cellStyle name="prochrek" xfId="1474"/>
    <cellStyle name="Protected" xfId="1475"/>
    <cellStyle name="Salomon Logo" xfId="1476"/>
    <cellStyle name="SAPBEXaggData" xfId="1477"/>
    <cellStyle name="SAPBEXaggDataEmph" xfId="1478"/>
    <cellStyle name="SAPBEXaggItem" xfId="1479"/>
    <cellStyle name="SAPBEXaggItemX" xfId="1480"/>
    <cellStyle name="SAPBEXchaText" xfId="1481"/>
    <cellStyle name="SAPBEXexcBad7" xfId="1482"/>
    <cellStyle name="SAPBEXexcBad8" xfId="1483"/>
    <cellStyle name="SAPBEXexcBad9" xfId="1484"/>
    <cellStyle name="SAPBEXexcCritical4" xfId="1485"/>
    <cellStyle name="SAPBEXexcCritical5" xfId="1486"/>
    <cellStyle name="SAPBEXexcCritical6" xfId="1487"/>
    <cellStyle name="SAPBEXexcGood1" xfId="1488"/>
    <cellStyle name="SAPBEXexcGood2" xfId="1489"/>
    <cellStyle name="SAPBEXexcGood3" xfId="1490"/>
    <cellStyle name="SAPBEXfilterDrill" xfId="1491"/>
    <cellStyle name="SAPBEXfilterItem" xfId="1492"/>
    <cellStyle name="SAPBEXfilterText" xfId="1493"/>
    <cellStyle name="SAPBEXformats" xfId="1494"/>
    <cellStyle name="SAPBEXheaderItem" xfId="1495"/>
    <cellStyle name="SAPBEXheaderText" xfId="1496"/>
    <cellStyle name="SAPBEXHLevel0" xfId="1497"/>
    <cellStyle name="SAPBEXHLevel0X" xfId="1498"/>
    <cellStyle name="SAPBEXHLevel1" xfId="1499"/>
    <cellStyle name="SAPBEXHLevel1X" xfId="1500"/>
    <cellStyle name="SAPBEXHLevel2" xfId="1501"/>
    <cellStyle name="SAPBEXHLevel2X" xfId="1502"/>
    <cellStyle name="SAPBEXHLevel3" xfId="1503"/>
    <cellStyle name="SAPBEXHLevel3X" xfId="1504"/>
    <cellStyle name="SAPBEXinputData" xfId="1505"/>
    <cellStyle name="SAPBEXinputData 2" xfId="1506"/>
    <cellStyle name="SAPBEXinputData 3" xfId="1507"/>
    <cellStyle name="SAPBEXinputData 4" xfId="1508"/>
    <cellStyle name="SAPBEXresData" xfId="1509"/>
    <cellStyle name="SAPBEXresDataEmph" xfId="1510"/>
    <cellStyle name="SAPBEXresItem" xfId="1511"/>
    <cellStyle name="SAPBEXresItemX" xfId="1512"/>
    <cellStyle name="SAPBEXstdData" xfId="1513"/>
    <cellStyle name="SAPBEXstdDataEmph" xfId="1514"/>
    <cellStyle name="SAPBEXstdItem" xfId="1515"/>
    <cellStyle name="SAPBEXstdItemX" xfId="1516"/>
    <cellStyle name="SAPBEXtitle" xfId="1517"/>
    <cellStyle name="SAPBEXundefined" xfId="1518"/>
    <cellStyle name="st1" xfId="1519"/>
    <cellStyle name="Standard_NEGS" xfId="1520"/>
    <cellStyle name="Style 1" xfId="1521"/>
    <cellStyle name="Table Head" xfId="1522"/>
    <cellStyle name="Table Head Aligned" xfId="1523"/>
    <cellStyle name="Table Head Blue" xfId="1524"/>
    <cellStyle name="Table Head Green" xfId="1525"/>
    <cellStyle name="Table Head_Val_Sum_Graph" xfId="1526"/>
    <cellStyle name="Table Heading" xfId="1527"/>
    <cellStyle name="Table Heading 2" xfId="1528"/>
    <cellStyle name="Table Heading_46EP.2011(v2.0)" xfId="1529"/>
    <cellStyle name="Table Text" xfId="1530"/>
    <cellStyle name="Table Title" xfId="1531"/>
    <cellStyle name="Table Units" xfId="1532"/>
    <cellStyle name="Table_Header" xfId="1533"/>
    <cellStyle name="Text" xfId="1534"/>
    <cellStyle name="Text 1" xfId="1535"/>
    <cellStyle name="Text Head" xfId="1536"/>
    <cellStyle name="Text Head 1" xfId="1537"/>
    <cellStyle name="Title" xfId="1538"/>
    <cellStyle name="Total" xfId="1539"/>
    <cellStyle name="Total 2" xfId="1540"/>
    <cellStyle name="TotalCurrency" xfId="1541"/>
    <cellStyle name="Underline_Single" xfId="1542"/>
    <cellStyle name="Unit" xfId="1543"/>
    <cellStyle name="Warning Text" xfId="1544"/>
    <cellStyle name="year" xfId="1545"/>
    <cellStyle name="Акцент1 10" xfId="1547"/>
    <cellStyle name="Акцент1 11" xfId="1546"/>
    <cellStyle name="Акцент1 2" xfId="1548"/>
    <cellStyle name="Акцент1 2 2" xfId="1549"/>
    <cellStyle name="Акцент1 3" xfId="1550"/>
    <cellStyle name="Акцент1 3 2" xfId="1551"/>
    <cellStyle name="Акцент1 4" xfId="1552"/>
    <cellStyle name="Акцент1 4 2" xfId="1553"/>
    <cellStyle name="Акцент1 5" xfId="1554"/>
    <cellStyle name="Акцент1 5 2" xfId="1555"/>
    <cellStyle name="Акцент1 6" xfId="1556"/>
    <cellStyle name="Акцент1 6 2" xfId="1557"/>
    <cellStyle name="Акцент1 7" xfId="1558"/>
    <cellStyle name="Акцент1 7 2" xfId="1559"/>
    <cellStyle name="Акцент1 8" xfId="1560"/>
    <cellStyle name="Акцент1 8 2" xfId="1561"/>
    <cellStyle name="Акцент1 9" xfId="1562"/>
    <cellStyle name="Акцент1 9 2" xfId="1563"/>
    <cellStyle name="Акцент2 10" xfId="1565"/>
    <cellStyle name="Акцент2 11" xfId="1564"/>
    <cellStyle name="Акцент2 2" xfId="1566"/>
    <cellStyle name="Акцент2 2 2" xfId="1567"/>
    <cellStyle name="Акцент2 3" xfId="1568"/>
    <cellStyle name="Акцент2 3 2" xfId="1569"/>
    <cellStyle name="Акцент2 4" xfId="1570"/>
    <cellStyle name="Акцент2 4 2" xfId="1571"/>
    <cellStyle name="Акцент2 5" xfId="1572"/>
    <cellStyle name="Акцент2 5 2" xfId="1573"/>
    <cellStyle name="Акцент2 6" xfId="1574"/>
    <cellStyle name="Акцент2 6 2" xfId="1575"/>
    <cellStyle name="Акцент2 7" xfId="1576"/>
    <cellStyle name="Акцент2 7 2" xfId="1577"/>
    <cellStyle name="Акцент2 8" xfId="1578"/>
    <cellStyle name="Акцент2 8 2" xfId="1579"/>
    <cellStyle name="Акцент2 9" xfId="1580"/>
    <cellStyle name="Акцент2 9 2" xfId="1581"/>
    <cellStyle name="Акцент3 10" xfId="1583"/>
    <cellStyle name="Акцент3 11" xfId="1582"/>
    <cellStyle name="Акцент3 2" xfId="1584"/>
    <cellStyle name="Акцент3 2 2" xfId="1585"/>
    <cellStyle name="Акцент3 3" xfId="1586"/>
    <cellStyle name="Акцент3 3 2" xfId="1587"/>
    <cellStyle name="Акцент3 4" xfId="1588"/>
    <cellStyle name="Акцент3 4 2" xfId="1589"/>
    <cellStyle name="Акцент3 5" xfId="1590"/>
    <cellStyle name="Акцент3 5 2" xfId="1591"/>
    <cellStyle name="Акцент3 6" xfId="1592"/>
    <cellStyle name="Акцент3 6 2" xfId="1593"/>
    <cellStyle name="Акцент3 7" xfId="1594"/>
    <cellStyle name="Акцент3 7 2" xfId="1595"/>
    <cellStyle name="Акцент3 8" xfId="1596"/>
    <cellStyle name="Акцент3 8 2" xfId="1597"/>
    <cellStyle name="Акцент3 9" xfId="1598"/>
    <cellStyle name="Акцент3 9 2" xfId="1599"/>
    <cellStyle name="Акцент4 10" xfId="1601"/>
    <cellStyle name="Акцент4 11" xfId="1600"/>
    <cellStyle name="Акцент4 2" xfId="1602"/>
    <cellStyle name="Акцент4 2 2" xfId="1603"/>
    <cellStyle name="Акцент4 3" xfId="1604"/>
    <cellStyle name="Акцент4 3 2" xfId="1605"/>
    <cellStyle name="Акцент4 4" xfId="1606"/>
    <cellStyle name="Акцент4 4 2" xfId="1607"/>
    <cellStyle name="Акцент4 5" xfId="1608"/>
    <cellStyle name="Акцент4 5 2" xfId="1609"/>
    <cellStyle name="Акцент4 6" xfId="1610"/>
    <cellStyle name="Акцент4 6 2" xfId="1611"/>
    <cellStyle name="Акцент4 7" xfId="1612"/>
    <cellStyle name="Акцент4 7 2" xfId="1613"/>
    <cellStyle name="Акцент4 8" xfId="1614"/>
    <cellStyle name="Акцент4 8 2" xfId="1615"/>
    <cellStyle name="Акцент4 9" xfId="1616"/>
    <cellStyle name="Акцент4 9 2" xfId="1617"/>
    <cellStyle name="Акцент5 10" xfId="1619"/>
    <cellStyle name="Акцент5 11" xfId="1618"/>
    <cellStyle name="Акцент5 2" xfId="1620"/>
    <cellStyle name="Акцент5 2 2" xfId="1621"/>
    <cellStyle name="Акцент5 3" xfId="1622"/>
    <cellStyle name="Акцент5 3 2" xfId="1623"/>
    <cellStyle name="Акцент5 4" xfId="1624"/>
    <cellStyle name="Акцент5 4 2" xfId="1625"/>
    <cellStyle name="Акцент5 5" xfId="1626"/>
    <cellStyle name="Акцент5 5 2" xfId="1627"/>
    <cellStyle name="Акцент5 6" xfId="1628"/>
    <cellStyle name="Акцент5 6 2" xfId="1629"/>
    <cellStyle name="Акцент5 7" xfId="1630"/>
    <cellStyle name="Акцент5 7 2" xfId="1631"/>
    <cellStyle name="Акцент5 8" xfId="1632"/>
    <cellStyle name="Акцент5 8 2" xfId="1633"/>
    <cellStyle name="Акцент5 9" xfId="1634"/>
    <cellStyle name="Акцент5 9 2" xfId="1635"/>
    <cellStyle name="Акцент6 10" xfId="1637"/>
    <cellStyle name="Акцент6 11" xfId="1636"/>
    <cellStyle name="Акцент6 2" xfId="1638"/>
    <cellStyle name="Акцент6 2 2" xfId="1639"/>
    <cellStyle name="Акцент6 3" xfId="1640"/>
    <cellStyle name="Акцент6 3 2" xfId="1641"/>
    <cellStyle name="Акцент6 4" xfId="1642"/>
    <cellStyle name="Акцент6 4 2" xfId="1643"/>
    <cellStyle name="Акцент6 5" xfId="1644"/>
    <cellStyle name="Акцент6 5 2" xfId="1645"/>
    <cellStyle name="Акцент6 6" xfId="1646"/>
    <cellStyle name="Акцент6 6 2" xfId="1647"/>
    <cellStyle name="Акцент6 7" xfId="1648"/>
    <cellStyle name="Акцент6 7 2" xfId="1649"/>
    <cellStyle name="Акцент6 8" xfId="1650"/>
    <cellStyle name="Акцент6 8 2" xfId="1651"/>
    <cellStyle name="Акцент6 9" xfId="1652"/>
    <cellStyle name="Акцент6 9 2" xfId="1653"/>
    <cellStyle name="Беззащитный" xfId="1654"/>
    <cellStyle name="Ввод  10" xfId="1656"/>
    <cellStyle name="Ввод  11" xfId="1655"/>
    <cellStyle name="Ввод  2" xfId="1657"/>
    <cellStyle name="Ввод  2 2" xfId="1658"/>
    <cellStyle name="Ввод  2_46EE.2011(v1.0)" xfId="1659"/>
    <cellStyle name="Ввод  3" xfId="1660"/>
    <cellStyle name="Ввод  3 2" xfId="1661"/>
    <cellStyle name="Ввод  3_46EE.2011(v1.0)" xfId="1662"/>
    <cellStyle name="Ввод  4" xfId="1663"/>
    <cellStyle name="Ввод  4 2" xfId="1664"/>
    <cellStyle name="Ввод  4_46EE.2011(v1.0)" xfId="1665"/>
    <cellStyle name="Ввод  5" xfId="1666"/>
    <cellStyle name="Ввод  5 2" xfId="1667"/>
    <cellStyle name="Ввод  5_46EE.2011(v1.0)" xfId="1668"/>
    <cellStyle name="Ввод  6" xfId="1669"/>
    <cellStyle name="Ввод  6 2" xfId="1670"/>
    <cellStyle name="Ввод  6_46EE.2011(v1.0)" xfId="1671"/>
    <cellStyle name="Ввод  7" xfId="1672"/>
    <cellStyle name="Ввод  7 2" xfId="1673"/>
    <cellStyle name="Ввод  7_46EE.2011(v1.0)" xfId="1674"/>
    <cellStyle name="Ввод  8" xfId="1675"/>
    <cellStyle name="Ввод  8 2" xfId="1676"/>
    <cellStyle name="Ввод  8_46EE.2011(v1.0)" xfId="1677"/>
    <cellStyle name="Ввод  9" xfId="1678"/>
    <cellStyle name="Ввод  9 2" xfId="1679"/>
    <cellStyle name="Ввод  9_46EE.2011(v1.0)" xfId="1680"/>
    <cellStyle name="Верт. заголовок" xfId="1681"/>
    <cellStyle name="Вес_продукта" xfId="1682"/>
    <cellStyle name="Вывод 10" xfId="1684"/>
    <cellStyle name="Вывод 11" xfId="1683"/>
    <cellStyle name="Вывод 2" xfId="1685"/>
    <cellStyle name="Вывод 2 2" xfId="1686"/>
    <cellStyle name="Вывод 2_46EE.2011(v1.0)" xfId="1687"/>
    <cellStyle name="Вывод 3" xfId="1688"/>
    <cellStyle name="Вывод 3 2" xfId="1689"/>
    <cellStyle name="Вывод 3_46EE.2011(v1.0)" xfId="1690"/>
    <cellStyle name="Вывод 4" xfId="1691"/>
    <cellStyle name="Вывод 4 2" xfId="1692"/>
    <cellStyle name="Вывод 4_46EE.2011(v1.0)" xfId="1693"/>
    <cellStyle name="Вывод 5" xfId="1694"/>
    <cellStyle name="Вывод 5 2" xfId="1695"/>
    <cellStyle name="Вывод 5_46EE.2011(v1.0)" xfId="1696"/>
    <cellStyle name="Вывод 6" xfId="1697"/>
    <cellStyle name="Вывод 6 2" xfId="1698"/>
    <cellStyle name="Вывод 6_46EE.2011(v1.0)" xfId="1699"/>
    <cellStyle name="Вывод 7" xfId="1700"/>
    <cellStyle name="Вывод 7 2" xfId="1701"/>
    <cellStyle name="Вывод 7_46EE.2011(v1.0)" xfId="1702"/>
    <cellStyle name="Вывод 8" xfId="1703"/>
    <cellStyle name="Вывод 8 2" xfId="1704"/>
    <cellStyle name="Вывод 8_46EE.2011(v1.0)" xfId="1705"/>
    <cellStyle name="Вывод 9" xfId="1706"/>
    <cellStyle name="Вывод 9 2" xfId="1707"/>
    <cellStyle name="Вывод 9_46EE.2011(v1.0)" xfId="1708"/>
    <cellStyle name="Вычисление 10" xfId="1710"/>
    <cellStyle name="Вычисление 11" xfId="1709"/>
    <cellStyle name="Вычисление 2" xfId="1711"/>
    <cellStyle name="Вычисление 2 2" xfId="1712"/>
    <cellStyle name="Вычисление 2_46EE.2011(v1.0)" xfId="1713"/>
    <cellStyle name="Вычисление 3" xfId="1714"/>
    <cellStyle name="Вычисление 3 2" xfId="1715"/>
    <cellStyle name="Вычисление 3_46EE.2011(v1.0)" xfId="1716"/>
    <cellStyle name="Вычисление 4" xfId="1717"/>
    <cellStyle name="Вычисление 4 2" xfId="1718"/>
    <cellStyle name="Вычисление 4_46EE.2011(v1.0)" xfId="1719"/>
    <cellStyle name="Вычисление 5" xfId="1720"/>
    <cellStyle name="Вычисление 5 2" xfId="1721"/>
    <cellStyle name="Вычисление 5_46EE.2011(v1.0)" xfId="1722"/>
    <cellStyle name="Вычисление 6" xfId="1723"/>
    <cellStyle name="Вычисление 6 2" xfId="1724"/>
    <cellStyle name="Вычисление 6_46EE.2011(v1.0)" xfId="1725"/>
    <cellStyle name="Вычисление 7" xfId="1726"/>
    <cellStyle name="Вычисление 7 2" xfId="1727"/>
    <cellStyle name="Вычисление 7_46EE.2011(v1.0)" xfId="1728"/>
    <cellStyle name="Вычисление 8" xfId="1729"/>
    <cellStyle name="Вычисление 8 2" xfId="1730"/>
    <cellStyle name="Вычисление 8_46EE.2011(v1.0)" xfId="1731"/>
    <cellStyle name="Вычисление 9" xfId="1732"/>
    <cellStyle name="Вычисление 9 2" xfId="1733"/>
    <cellStyle name="Вычисление 9_46EE.2011(v1.0)" xfId="1734"/>
    <cellStyle name="Гиперссылка 2" xfId="1735"/>
    <cellStyle name="Гиперссылка 3" xfId="1736"/>
    <cellStyle name="Гиперссылка 4" xfId="1737"/>
    <cellStyle name="Гиперссылка 4 2" xfId="1738"/>
    <cellStyle name="Гиперссылка 5" xfId="1739"/>
    <cellStyle name="Группа" xfId="1740"/>
    <cellStyle name="Группа 0" xfId="1741"/>
    <cellStyle name="Группа 1" xfId="1742"/>
    <cellStyle name="Группа 2" xfId="1743"/>
    <cellStyle name="Группа 3" xfId="1744"/>
    <cellStyle name="Группа 4" xfId="1745"/>
    <cellStyle name="Группа 5" xfId="1746"/>
    <cellStyle name="Группа 6" xfId="1747"/>
    <cellStyle name="Группа 7" xfId="1748"/>
    <cellStyle name="Группа 8" xfId="1749"/>
    <cellStyle name="Группа_4DNS.UPDATE.EXAMPLE" xfId="1750"/>
    <cellStyle name="ДАТА" xfId="1751"/>
    <cellStyle name="ДАТА 2" xfId="1752"/>
    <cellStyle name="ДАТА 3" xfId="1753"/>
    <cellStyle name="ДАТА 4" xfId="1754"/>
    <cellStyle name="ДАТА 5" xfId="1755"/>
    <cellStyle name="ДАТА 6" xfId="1756"/>
    <cellStyle name="ДАТА 7" xfId="1757"/>
    <cellStyle name="ДАТА 8" xfId="1758"/>
    <cellStyle name="ДАТА 9" xfId="1759"/>
    <cellStyle name="ДАТА_1" xfId="1760"/>
    <cellStyle name="Денежный 2" xfId="1761"/>
    <cellStyle name="Денежный 2 2" xfId="1762"/>
    <cellStyle name="Денежный 2_INDEX.STATION.2012(v1.0)_" xfId="1763"/>
    <cellStyle name="Заголовок" xfId="1764"/>
    <cellStyle name="Заголовок 1 10" xfId="1766"/>
    <cellStyle name="Заголовок 1 11" xfId="1765"/>
    <cellStyle name="Заголовок 1 2" xfId="1767"/>
    <cellStyle name="Заголовок 1 2 2" xfId="1768"/>
    <cellStyle name="Заголовок 1 2_46EE.2011(v1.0)" xfId="1769"/>
    <cellStyle name="Заголовок 1 3" xfId="1770"/>
    <cellStyle name="Заголовок 1 3 2" xfId="1771"/>
    <cellStyle name="Заголовок 1 3_46EE.2011(v1.0)" xfId="1772"/>
    <cellStyle name="Заголовок 1 4" xfId="1773"/>
    <cellStyle name="Заголовок 1 4 2" xfId="1774"/>
    <cellStyle name="Заголовок 1 4_46EE.2011(v1.0)" xfId="1775"/>
    <cellStyle name="Заголовок 1 5" xfId="1776"/>
    <cellStyle name="Заголовок 1 5 2" xfId="1777"/>
    <cellStyle name="Заголовок 1 5_46EE.2011(v1.0)" xfId="1778"/>
    <cellStyle name="Заголовок 1 6" xfId="1779"/>
    <cellStyle name="Заголовок 1 6 2" xfId="1780"/>
    <cellStyle name="Заголовок 1 6_46EE.2011(v1.0)" xfId="1781"/>
    <cellStyle name="Заголовок 1 7" xfId="1782"/>
    <cellStyle name="Заголовок 1 7 2" xfId="1783"/>
    <cellStyle name="Заголовок 1 7_46EE.2011(v1.0)" xfId="1784"/>
    <cellStyle name="Заголовок 1 8" xfId="1785"/>
    <cellStyle name="Заголовок 1 8 2" xfId="1786"/>
    <cellStyle name="Заголовок 1 8_46EE.2011(v1.0)" xfId="1787"/>
    <cellStyle name="Заголовок 1 9" xfId="1788"/>
    <cellStyle name="Заголовок 1 9 2" xfId="1789"/>
    <cellStyle name="Заголовок 1 9_46EE.2011(v1.0)" xfId="1790"/>
    <cellStyle name="Заголовок 2 10" xfId="1792"/>
    <cellStyle name="Заголовок 2 11" xfId="1791"/>
    <cellStyle name="Заголовок 2 2" xfId="1793"/>
    <cellStyle name="Заголовок 2 2 2" xfId="1794"/>
    <cellStyle name="Заголовок 2 2_46EE.2011(v1.0)" xfId="1795"/>
    <cellStyle name="Заголовок 2 3" xfId="1796"/>
    <cellStyle name="Заголовок 2 3 2" xfId="1797"/>
    <cellStyle name="Заголовок 2 3_46EE.2011(v1.0)" xfId="1798"/>
    <cellStyle name="Заголовок 2 4" xfId="1799"/>
    <cellStyle name="Заголовок 2 4 2" xfId="1800"/>
    <cellStyle name="Заголовок 2 4_46EE.2011(v1.0)" xfId="1801"/>
    <cellStyle name="Заголовок 2 5" xfId="1802"/>
    <cellStyle name="Заголовок 2 5 2" xfId="1803"/>
    <cellStyle name="Заголовок 2 5_46EE.2011(v1.0)" xfId="1804"/>
    <cellStyle name="Заголовок 2 6" xfId="1805"/>
    <cellStyle name="Заголовок 2 6 2" xfId="1806"/>
    <cellStyle name="Заголовок 2 6_46EE.2011(v1.0)" xfId="1807"/>
    <cellStyle name="Заголовок 2 7" xfId="1808"/>
    <cellStyle name="Заголовок 2 7 2" xfId="1809"/>
    <cellStyle name="Заголовок 2 7_46EE.2011(v1.0)" xfId="1810"/>
    <cellStyle name="Заголовок 2 8" xfId="1811"/>
    <cellStyle name="Заголовок 2 8 2" xfId="1812"/>
    <cellStyle name="Заголовок 2 8_46EE.2011(v1.0)" xfId="1813"/>
    <cellStyle name="Заголовок 2 9" xfId="1814"/>
    <cellStyle name="Заголовок 2 9 2" xfId="1815"/>
    <cellStyle name="Заголовок 2 9_46EE.2011(v1.0)" xfId="1816"/>
    <cellStyle name="Заголовок 3 10" xfId="1818"/>
    <cellStyle name="Заголовок 3 11" xfId="1817"/>
    <cellStyle name="Заголовок 3 2" xfId="1819"/>
    <cellStyle name="Заголовок 3 2 2" xfId="1820"/>
    <cellStyle name="Заголовок 3 2_46EE.2011(v1.0)" xfId="1821"/>
    <cellStyle name="Заголовок 3 3" xfId="1822"/>
    <cellStyle name="Заголовок 3 3 2" xfId="1823"/>
    <cellStyle name="Заголовок 3 3_46EE.2011(v1.0)" xfId="1824"/>
    <cellStyle name="Заголовок 3 4" xfId="1825"/>
    <cellStyle name="Заголовок 3 4 2" xfId="1826"/>
    <cellStyle name="Заголовок 3 4_46EE.2011(v1.0)" xfId="1827"/>
    <cellStyle name="Заголовок 3 5" xfId="1828"/>
    <cellStyle name="Заголовок 3 5 2" xfId="1829"/>
    <cellStyle name="Заголовок 3 5_46EE.2011(v1.0)" xfId="1830"/>
    <cellStyle name="Заголовок 3 6" xfId="1831"/>
    <cellStyle name="Заголовок 3 6 2" xfId="1832"/>
    <cellStyle name="Заголовок 3 6_46EE.2011(v1.0)" xfId="1833"/>
    <cellStyle name="Заголовок 3 7" xfId="1834"/>
    <cellStyle name="Заголовок 3 7 2" xfId="1835"/>
    <cellStyle name="Заголовок 3 7_46EE.2011(v1.0)" xfId="1836"/>
    <cellStyle name="Заголовок 3 8" xfId="1837"/>
    <cellStyle name="Заголовок 3 8 2" xfId="1838"/>
    <cellStyle name="Заголовок 3 8_46EE.2011(v1.0)" xfId="1839"/>
    <cellStyle name="Заголовок 3 9" xfId="1840"/>
    <cellStyle name="Заголовок 3 9 2" xfId="1841"/>
    <cellStyle name="Заголовок 3 9_46EE.2011(v1.0)" xfId="1842"/>
    <cellStyle name="Заголовок 4 10" xfId="1844"/>
    <cellStyle name="Заголовок 4 11" xfId="1843"/>
    <cellStyle name="Заголовок 4 2" xfId="1845"/>
    <cellStyle name="Заголовок 4 2 2" xfId="1846"/>
    <cellStyle name="Заголовок 4 3" xfId="1847"/>
    <cellStyle name="Заголовок 4 3 2" xfId="1848"/>
    <cellStyle name="Заголовок 4 4" xfId="1849"/>
    <cellStyle name="Заголовок 4 4 2" xfId="1850"/>
    <cellStyle name="Заголовок 4 5" xfId="1851"/>
    <cellStyle name="Заголовок 4 5 2" xfId="1852"/>
    <cellStyle name="Заголовок 4 6" xfId="1853"/>
    <cellStyle name="Заголовок 4 6 2" xfId="1854"/>
    <cellStyle name="Заголовок 4 7" xfId="1855"/>
    <cellStyle name="Заголовок 4 7 2" xfId="1856"/>
    <cellStyle name="Заголовок 4 8" xfId="1857"/>
    <cellStyle name="Заголовок 4 8 2" xfId="1858"/>
    <cellStyle name="Заголовок 4 9" xfId="1859"/>
    <cellStyle name="Заголовок 4 9 2" xfId="1860"/>
    <cellStyle name="ЗАГОЛОВОК1" xfId="1861"/>
    <cellStyle name="ЗАГОЛОВОК2" xfId="1862"/>
    <cellStyle name="ЗаголовокСтолбца" xfId="1863"/>
    <cellStyle name="Защитный" xfId="1864"/>
    <cellStyle name="Значение" xfId="1865"/>
    <cellStyle name="Зоголовок" xfId="1866"/>
    <cellStyle name="Итог 10" xfId="1868"/>
    <cellStyle name="Итог 11" xfId="1867"/>
    <cellStyle name="Итог 2" xfId="1869"/>
    <cellStyle name="Итог 2 2" xfId="1870"/>
    <cellStyle name="Итог 2_46EE.2011(v1.0)" xfId="1871"/>
    <cellStyle name="Итог 3" xfId="1872"/>
    <cellStyle name="Итог 3 2" xfId="1873"/>
    <cellStyle name="Итог 3_46EE.2011(v1.0)" xfId="1874"/>
    <cellStyle name="Итог 4" xfId="1875"/>
    <cellStyle name="Итог 4 2" xfId="1876"/>
    <cellStyle name="Итог 4_46EE.2011(v1.0)" xfId="1877"/>
    <cellStyle name="Итог 5" xfId="1878"/>
    <cellStyle name="Итог 5 2" xfId="1879"/>
    <cellStyle name="Итог 5_46EE.2011(v1.0)" xfId="1880"/>
    <cellStyle name="Итог 6" xfId="1881"/>
    <cellStyle name="Итог 6 2" xfId="1882"/>
    <cellStyle name="Итог 6_46EE.2011(v1.0)" xfId="1883"/>
    <cellStyle name="Итог 7" xfId="1884"/>
    <cellStyle name="Итог 7 2" xfId="1885"/>
    <cellStyle name="Итог 7_46EE.2011(v1.0)" xfId="1886"/>
    <cellStyle name="Итог 8" xfId="1887"/>
    <cellStyle name="Итог 8 2" xfId="1888"/>
    <cellStyle name="Итог 8_46EE.2011(v1.0)" xfId="1889"/>
    <cellStyle name="Итог 9" xfId="1890"/>
    <cellStyle name="Итог 9 2" xfId="1891"/>
    <cellStyle name="Итог 9_46EE.2011(v1.0)" xfId="1892"/>
    <cellStyle name="Итого" xfId="1893"/>
    <cellStyle name="ИТОГОВЫЙ" xfId="1894"/>
    <cellStyle name="ИТОГОВЫЙ 2" xfId="1895"/>
    <cellStyle name="ИТОГОВЫЙ 3" xfId="1896"/>
    <cellStyle name="ИТОГОВЫЙ 4" xfId="1897"/>
    <cellStyle name="ИТОГОВЫЙ 5" xfId="1898"/>
    <cellStyle name="ИТОГОВЫЙ 6" xfId="1899"/>
    <cellStyle name="ИТОГОВЫЙ 7" xfId="1900"/>
    <cellStyle name="ИТОГОВЫЙ 8" xfId="1901"/>
    <cellStyle name="ИТОГОВЫЙ 9" xfId="1902"/>
    <cellStyle name="ИТОГОВЫЙ_1" xfId="1903"/>
    <cellStyle name="Контрольная ячейка 10" xfId="1905"/>
    <cellStyle name="Контрольная ячейка 11" xfId="1904"/>
    <cellStyle name="Контрольная ячейка 2" xfId="1906"/>
    <cellStyle name="Контрольная ячейка 2 2" xfId="1907"/>
    <cellStyle name="Контрольная ячейка 2_46EE.2011(v1.0)" xfId="1908"/>
    <cellStyle name="Контрольная ячейка 3" xfId="1909"/>
    <cellStyle name="Контрольная ячейка 3 2" xfId="1910"/>
    <cellStyle name="Контрольная ячейка 3_46EE.2011(v1.0)" xfId="1911"/>
    <cellStyle name="Контрольная ячейка 4" xfId="1912"/>
    <cellStyle name="Контрольная ячейка 4 2" xfId="1913"/>
    <cellStyle name="Контрольная ячейка 4_46EE.2011(v1.0)" xfId="1914"/>
    <cellStyle name="Контрольная ячейка 5" xfId="1915"/>
    <cellStyle name="Контрольная ячейка 5 2" xfId="1916"/>
    <cellStyle name="Контрольная ячейка 5_46EE.2011(v1.0)" xfId="1917"/>
    <cellStyle name="Контрольная ячейка 6" xfId="1918"/>
    <cellStyle name="Контрольная ячейка 6 2" xfId="1919"/>
    <cellStyle name="Контрольная ячейка 6_46EE.2011(v1.0)" xfId="1920"/>
    <cellStyle name="Контрольная ячейка 7" xfId="1921"/>
    <cellStyle name="Контрольная ячейка 7 2" xfId="1922"/>
    <cellStyle name="Контрольная ячейка 7_46EE.2011(v1.0)" xfId="1923"/>
    <cellStyle name="Контрольная ячейка 8" xfId="1924"/>
    <cellStyle name="Контрольная ячейка 8 2" xfId="1925"/>
    <cellStyle name="Контрольная ячейка 8_46EE.2011(v1.0)" xfId="1926"/>
    <cellStyle name="Контрольная ячейка 9" xfId="1927"/>
    <cellStyle name="Контрольная ячейка 9 2" xfId="1928"/>
    <cellStyle name="Контрольная ячейка 9_46EE.2011(v1.0)" xfId="1929"/>
    <cellStyle name="Миша (бланки отчетности)" xfId="1930"/>
    <cellStyle name="Мои наименования показателей" xfId="1931"/>
    <cellStyle name="Мои наименования показателей 10" xfId="1932"/>
    <cellStyle name="Мои наименования показателей 11" xfId="1933"/>
    <cellStyle name="Мои наименования показателей 2" xfId="1934"/>
    <cellStyle name="Мои наименования показателей 2 2" xfId="1935"/>
    <cellStyle name="Мои наименования показателей 2 3" xfId="1936"/>
    <cellStyle name="Мои наименования показателей 2 4" xfId="1937"/>
    <cellStyle name="Мои наименования показателей 2 5" xfId="1938"/>
    <cellStyle name="Мои наименования показателей 2 6" xfId="1939"/>
    <cellStyle name="Мои наименования показателей 2 7" xfId="1940"/>
    <cellStyle name="Мои наименования показателей 2 8" xfId="1941"/>
    <cellStyle name="Мои наименования показателей 2 9" xfId="1942"/>
    <cellStyle name="Мои наименования показателей 2_1" xfId="1943"/>
    <cellStyle name="Мои наименования показателей 3" xfId="1944"/>
    <cellStyle name="Мои наименования показателей 3 2" xfId="1945"/>
    <cellStyle name="Мои наименования показателей 3 3" xfId="1946"/>
    <cellStyle name="Мои наименования показателей 3 4" xfId="1947"/>
    <cellStyle name="Мои наименования показателей 3 5" xfId="1948"/>
    <cellStyle name="Мои наименования показателей 3 6" xfId="1949"/>
    <cellStyle name="Мои наименования показателей 3 7" xfId="1950"/>
    <cellStyle name="Мои наименования показателей 3 8" xfId="1951"/>
    <cellStyle name="Мои наименования показателей 3 9" xfId="1952"/>
    <cellStyle name="Мои наименования показателей 3_1" xfId="1953"/>
    <cellStyle name="Мои наименования показателей 4" xfId="1954"/>
    <cellStyle name="Мои наименования показателей 4 2" xfId="1955"/>
    <cellStyle name="Мои наименования показателей 4 3" xfId="1956"/>
    <cellStyle name="Мои наименования показателей 4 4" xfId="1957"/>
    <cellStyle name="Мои наименования показателей 4 5" xfId="1958"/>
    <cellStyle name="Мои наименования показателей 4 6" xfId="1959"/>
    <cellStyle name="Мои наименования показателей 4 7" xfId="1960"/>
    <cellStyle name="Мои наименования показателей 4 8" xfId="1961"/>
    <cellStyle name="Мои наименования показателей 4 9" xfId="1962"/>
    <cellStyle name="Мои наименования показателей 4_1" xfId="1963"/>
    <cellStyle name="Мои наименования показателей 5" xfId="1964"/>
    <cellStyle name="Мои наименования показателей 5 2" xfId="1965"/>
    <cellStyle name="Мои наименования показателей 5 3" xfId="1966"/>
    <cellStyle name="Мои наименования показателей 5 4" xfId="1967"/>
    <cellStyle name="Мои наименования показателей 5 5" xfId="1968"/>
    <cellStyle name="Мои наименования показателей 5 6" xfId="1969"/>
    <cellStyle name="Мои наименования показателей 5 7" xfId="1970"/>
    <cellStyle name="Мои наименования показателей 5 8" xfId="1971"/>
    <cellStyle name="Мои наименования показателей 5 9" xfId="1972"/>
    <cellStyle name="Мои наименования показателей 5_1" xfId="1973"/>
    <cellStyle name="Мои наименования показателей 6" xfId="1974"/>
    <cellStyle name="Мои наименования показателей 6 2" xfId="1975"/>
    <cellStyle name="Мои наименования показателей 6 3" xfId="1976"/>
    <cellStyle name="Мои наименования показателей 6_46EE.2011(v1.0)" xfId="1977"/>
    <cellStyle name="Мои наименования показателей 7" xfId="1978"/>
    <cellStyle name="Мои наименования показателей 7 2" xfId="1979"/>
    <cellStyle name="Мои наименования показателей 7 3" xfId="1980"/>
    <cellStyle name="Мои наименования показателей 7_46EE.2011(v1.0)" xfId="1981"/>
    <cellStyle name="Мои наименования показателей 8" xfId="1982"/>
    <cellStyle name="Мои наименования показателей 8 2" xfId="1983"/>
    <cellStyle name="Мои наименования показателей 8 3" xfId="1984"/>
    <cellStyle name="Мои наименования показателей 8_46EE.2011(v1.0)" xfId="1985"/>
    <cellStyle name="Мои наименования показателей 9" xfId="1986"/>
    <cellStyle name="Мои наименования показателей_46EE.2011" xfId="1987"/>
    <cellStyle name="Мой заголовок" xfId="1988"/>
    <cellStyle name="Мой заголовок листа" xfId="1989"/>
    <cellStyle name="Мой заголовок листа 2" xfId="1990"/>
    <cellStyle name="Мой заголовок_Новая инструкция1_фст" xfId="1991"/>
    <cellStyle name="назв фил" xfId="1992"/>
    <cellStyle name="Название 10" xfId="1994"/>
    <cellStyle name="Название 11" xfId="1993"/>
    <cellStyle name="Название 2" xfId="1995"/>
    <cellStyle name="Название 2 2" xfId="1996"/>
    <cellStyle name="Название 3" xfId="1997"/>
    <cellStyle name="Название 3 2" xfId="1998"/>
    <cellStyle name="Название 4" xfId="1999"/>
    <cellStyle name="Название 4 2" xfId="2000"/>
    <cellStyle name="Название 5" xfId="2001"/>
    <cellStyle name="Название 5 2" xfId="2002"/>
    <cellStyle name="Название 6" xfId="2003"/>
    <cellStyle name="Название 6 2" xfId="2004"/>
    <cellStyle name="Название 7" xfId="2005"/>
    <cellStyle name="Название 7 2" xfId="2006"/>
    <cellStyle name="Название 8" xfId="2007"/>
    <cellStyle name="Название 8 2" xfId="2008"/>
    <cellStyle name="Название 9" xfId="2009"/>
    <cellStyle name="Название 9 2" xfId="2010"/>
    <cellStyle name="Невидимый" xfId="2011"/>
    <cellStyle name="Нейтральный 10" xfId="2013"/>
    <cellStyle name="Нейтральный 11" xfId="2012"/>
    <cellStyle name="Нейтральный 2" xfId="2014"/>
    <cellStyle name="Нейтральный 2 2" xfId="2015"/>
    <cellStyle name="Нейтральный 3" xfId="2016"/>
    <cellStyle name="Нейтральный 3 2" xfId="2017"/>
    <cellStyle name="Нейтральный 4" xfId="2018"/>
    <cellStyle name="Нейтральный 4 2" xfId="2019"/>
    <cellStyle name="Нейтральный 5" xfId="2020"/>
    <cellStyle name="Нейтральный 5 2" xfId="2021"/>
    <cellStyle name="Нейтральный 6" xfId="2022"/>
    <cellStyle name="Нейтральный 6 2" xfId="2023"/>
    <cellStyle name="Нейтральный 7" xfId="2024"/>
    <cellStyle name="Нейтральный 7 2" xfId="2025"/>
    <cellStyle name="Нейтральный 8" xfId="2026"/>
    <cellStyle name="Нейтральный 8 2" xfId="2027"/>
    <cellStyle name="Нейтральный 9" xfId="2028"/>
    <cellStyle name="Нейтральный 9 2" xfId="2029"/>
    <cellStyle name="Низ1" xfId="2030"/>
    <cellStyle name="Низ2" xfId="2031"/>
    <cellStyle name="Обычный" xfId="0" builtinId="0"/>
    <cellStyle name="Обычный 10" xfId="2032"/>
    <cellStyle name="Обычный 11" xfId="2033"/>
    <cellStyle name="Обычный 11 2" xfId="2034"/>
    <cellStyle name="Обычный 11 3" xfId="2035"/>
    <cellStyle name="Обычный 11_46EE.2011(v1.2)" xfId="2036"/>
    <cellStyle name="Обычный 12" xfId="2037"/>
    <cellStyle name="Обычный 12 2" xfId="2038"/>
    <cellStyle name="Обычный 13" xfId="2039"/>
    <cellStyle name="Обычный 14" xfId="2040"/>
    <cellStyle name="Обычный 15" xfId="2041"/>
    <cellStyle name="Обычный 16" xfId="2042"/>
    <cellStyle name="Обычный 17" xfId="2043"/>
    <cellStyle name="Обычный 18" xfId="2044"/>
    <cellStyle name="Обычный 19" xfId="2045"/>
    <cellStyle name="Обычный 2" xfId="2046"/>
    <cellStyle name="Обычный 2 10" xfId="2047"/>
    <cellStyle name="Обычный 2 11" xfId="2048"/>
    <cellStyle name="Обычный 2 12" xfId="2049"/>
    <cellStyle name="Обычный 2 2" xfId="2050"/>
    <cellStyle name="Обычный 2 2 2" xfId="2051"/>
    <cellStyle name="Обычный 2 2 2 2" xfId="2052"/>
    <cellStyle name="Обычный 2 2 2 3" xfId="2053"/>
    <cellStyle name="Обычный 2 2 2 4" xfId="2054"/>
    <cellStyle name="Обычный 2 2 2 5" xfId="2055"/>
    <cellStyle name="Обычный 2 2 3" xfId="2056"/>
    <cellStyle name="Обычный 2 2 3 2" xfId="2057"/>
    <cellStyle name="Обычный 2 2 4" xfId="2058"/>
    <cellStyle name="Обычный 2 2_46EE.2011(v1.0)" xfId="2059"/>
    <cellStyle name="Обычный 2 3" xfId="2060"/>
    <cellStyle name="Обычный 2 3 2" xfId="2061"/>
    <cellStyle name="Обычный 2 3 3" xfId="2062"/>
    <cellStyle name="Обычный 2 3_46EE.2011(v1.0)" xfId="2063"/>
    <cellStyle name="Обычный 2 4" xfId="2064"/>
    <cellStyle name="Обычный 2 4 2" xfId="2065"/>
    <cellStyle name="Обычный 2 4 3" xfId="2066"/>
    <cellStyle name="Обычный 2 4_46EE.2011(v1.0)" xfId="2067"/>
    <cellStyle name="Обычный 2 5" xfId="2068"/>
    <cellStyle name="Обычный 2 5 2" xfId="2069"/>
    <cellStyle name="Обычный 2 5 3" xfId="2070"/>
    <cellStyle name="Обычный 2 5_46EE.2011(v1.0)" xfId="2071"/>
    <cellStyle name="Обычный 2 6" xfId="2072"/>
    <cellStyle name="Обычный 2 6 2" xfId="2073"/>
    <cellStyle name="Обычный 2 6 3" xfId="2074"/>
    <cellStyle name="Обычный 2 6_46EE.2011(v1.0)" xfId="2075"/>
    <cellStyle name="Обычный 2 7" xfId="2076"/>
    <cellStyle name="Обычный 2 8" xfId="2077"/>
    <cellStyle name="Обычный 2 9" xfId="2078"/>
    <cellStyle name="Обычный 2_1" xfId="2079"/>
    <cellStyle name="Обычный 20" xfId="2080"/>
    <cellStyle name="Обычный 21" xfId="2081"/>
    <cellStyle name="Обычный 22" xfId="2082"/>
    <cellStyle name="Обычный 23" xfId="2083"/>
    <cellStyle name="Обычный 24" xfId="2084"/>
    <cellStyle name="Обычный 25" xfId="2085"/>
    <cellStyle name="Обычный 26" xfId="2086"/>
    <cellStyle name="Обычный 27" xfId="2087"/>
    <cellStyle name="Обычный 28" xfId="2088"/>
    <cellStyle name="Обычный 29" xfId="2089"/>
    <cellStyle name="Обычный 3" xfId="2"/>
    <cellStyle name="Обычный 3 2" xfId="2091"/>
    <cellStyle name="Обычный 3 3" xfId="2092"/>
    <cellStyle name="Обычный 3 4" xfId="2093"/>
    <cellStyle name="Обычный 3 5" xfId="2090"/>
    <cellStyle name="Обычный 3_Общехоз." xfId="2094"/>
    <cellStyle name="Обычный 30" xfId="2095"/>
    <cellStyle name="Обычный 31" xfId="2096"/>
    <cellStyle name="Обычный 32" xfId="2097"/>
    <cellStyle name="Обычный 33" xfId="2098"/>
    <cellStyle name="Обычный 34" xfId="2099"/>
    <cellStyle name="Обычный 35" xfId="2100"/>
    <cellStyle name="Обычный 36" xfId="2101"/>
    <cellStyle name="Обычный 37" xfId="2102"/>
    <cellStyle name="Обычный 38" xfId="2103"/>
    <cellStyle name="Обычный 39" xfId="2104"/>
    <cellStyle name="Обычный 4" xfId="1"/>
    <cellStyle name="Обычный 4 2" xfId="2106"/>
    <cellStyle name="Обычный 4 2 2" xfId="2107"/>
    <cellStyle name="Обычный 4 2 3" xfId="2108"/>
    <cellStyle name="Обычный 4 2 4" xfId="2109"/>
    <cellStyle name="Обычный 4 2_46EP.2012(v0.1)" xfId="2110"/>
    <cellStyle name="Обычный 4 3" xfId="2111"/>
    <cellStyle name="Обычный 4 4" xfId="2105"/>
    <cellStyle name="Обычный 4_ARMRAZR" xfId="2112"/>
    <cellStyle name="Обычный 40" xfId="2113"/>
    <cellStyle name="Обычный 41" xfId="2114"/>
    <cellStyle name="Обычный 42" xfId="3"/>
    <cellStyle name="Обычный 5" xfId="2115"/>
    <cellStyle name="Обычный 5 2" xfId="2116"/>
    <cellStyle name="Обычный 6" xfId="2117"/>
    <cellStyle name="Обычный 6 2" xfId="2118"/>
    <cellStyle name="Обычный 7" xfId="2119"/>
    <cellStyle name="Обычный 7 2" xfId="2120"/>
    <cellStyle name="Обычный 8" xfId="2121"/>
    <cellStyle name="Обычный 8 2" xfId="2122"/>
    <cellStyle name="Обычный 9" xfId="2123"/>
    <cellStyle name="Обычный 9 2" xfId="2124"/>
    <cellStyle name="Ошибка" xfId="2125"/>
    <cellStyle name="Плохой 10" xfId="2127"/>
    <cellStyle name="Плохой 11" xfId="2126"/>
    <cellStyle name="Плохой 2" xfId="2128"/>
    <cellStyle name="Плохой 2 2" xfId="2129"/>
    <cellStyle name="Плохой 3" xfId="2130"/>
    <cellStyle name="Плохой 3 2" xfId="2131"/>
    <cellStyle name="Плохой 4" xfId="2132"/>
    <cellStyle name="Плохой 4 2" xfId="2133"/>
    <cellStyle name="Плохой 5" xfId="2134"/>
    <cellStyle name="Плохой 5 2" xfId="2135"/>
    <cellStyle name="Плохой 6" xfId="2136"/>
    <cellStyle name="Плохой 6 2" xfId="2137"/>
    <cellStyle name="Плохой 7" xfId="2138"/>
    <cellStyle name="Плохой 7 2" xfId="2139"/>
    <cellStyle name="Плохой 8" xfId="2140"/>
    <cellStyle name="Плохой 8 2" xfId="2141"/>
    <cellStyle name="Плохой 9" xfId="2142"/>
    <cellStyle name="Плохой 9 2" xfId="2143"/>
    <cellStyle name="По центру с переносом" xfId="2144"/>
    <cellStyle name="По центру с переносом 2" xfId="2145"/>
    <cellStyle name="По центру с переносом 3" xfId="2146"/>
    <cellStyle name="По центру с переносом 4" xfId="2147"/>
    <cellStyle name="По ширине с переносом" xfId="2148"/>
    <cellStyle name="По ширине с переносом 2" xfId="2149"/>
    <cellStyle name="По ширине с переносом 3" xfId="2150"/>
    <cellStyle name="По ширине с переносом 4" xfId="2151"/>
    <cellStyle name="Подгруппа" xfId="2152"/>
    <cellStyle name="Поле ввода" xfId="2153"/>
    <cellStyle name="Пояснение 10" xfId="2155"/>
    <cellStyle name="Пояснение 11" xfId="2154"/>
    <cellStyle name="Пояснение 2" xfId="2156"/>
    <cellStyle name="Пояснение 2 2" xfId="2157"/>
    <cellStyle name="Пояснение 3" xfId="2158"/>
    <cellStyle name="Пояснение 3 2" xfId="2159"/>
    <cellStyle name="Пояснение 4" xfId="2160"/>
    <cellStyle name="Пояснение 4 2" xfId="2161"/>
    <cellStyle name="Пояснение 5" xfId="2162"/>
    <cellStyle name="Пояснение 5 2" xfId="2163"/>
    <cellStyle name="Пояснение 6" xfId="2164"/>
    <cellStyle name="Пояснение 6 2" xfId="2165"/>
    <cellStyle name="Пояснение 7" xfId="2166"/>
    <cellStyle name="Пояснение 7 2" xfId="2167"/>
    <cellStyle name="Пояснение 8" xfId="2168"/>
    <cellStyle name="Пояснение 8 2" xfId="2169"/>
    <cellStyle name="Пояснение 9" xfId="2170"/>
    <cellStyle name="Пояснение 9 2" xfId="2171"/>
    <cellStyle name="Примечание 10" xfId="2173"/>
    <cellStyle name="Примечание 10 2" xfId="2174"/>
    <cellStyle name="Примечание 10 3" xfId="2175"/>
    <cellStyle name="Примечание 10 4" xfId="2176"/>
    <cellStyle name="Примечание 10_46EE.2011(v1.0)" xfId="2177"/>
    <cellStyle name="Примечание 11" xfId="2178"/>
    <cellStyle name="Примечание 11 2" xfId="2179"/>
    <cellStyle name="Примечание 11 3" xfId="2180"/>
    <cellStyle name="Примечание 11 4" xfId="2181"/>
    <cellStyle name="Примечание 11_46EE.2011(v1.0)" xfId="2182"/>
    <cellStyle name="Примечание 12" xfId="2183"/>
    <cellStyle name="Примечание 12 2" xfId="2184"/>
    <cellStyle name="Примечание 12 3" xfId="2185"/>
    <cellStyle name="Примечание 12 4" xfId="2186"/>
    <cellStyle name="Примечание 12_46EE.2011(v1.0)" xfId="2187"/>
    <cellStyle name="Примечание 13" xfId="2188"/>
    <cellStyle name="Примечание 14" xfId="2189"/>
    <cellStyle name="Примечание 15" xfId="2190"/>
    <cellStyle name="Примечание 16" xfId="2191"/>
    <cellStyle name="Примечание 17" xfId="2192"/>
    <cellStyle name="Примечание 18" xfId="2193"/>
    <cellStyle name="Примечание 19" xfId="2194"/>
    <cellStyle name="Примечание 2" xfId="2195"/>
    <cellStyle name="Примечание 2 2" xfId="2196"/>
    <cellStyle name="Примечание 2 3" xfId="2197"/>
    <cellStyle name="Примечание 2 4" xfId="2198"/>
    <cellStyle name="Примечание 2 5" xfId="2199"/>
    <cellStyle name="Примечание 2 6" xfId="2200"/>
    <cellStyle name="Примечание 2 7" xfId="2201"/>
    <cellStyle name="Примечание 2 8" xfId="2202"/>
    <cellStyle name="Примечание 2 9" xfId="2203"/>
    <cellStyle name="Примечание 2_46EE.2011(v1.0)" xfId="2204"/>
    <cellStyle name="Примечание 20" xfId="2205"/>
    <cellStyle name="Примечание 21" xfId="2206"/>
    <cellStyle name="Примечание 22" xfId="2207"/>
    <cellStyle name="Примечание 23" xfId="2208"/>
    <cellStyle name="Примечание 24" xfId="2209"/>
    <cellStyle name="Примечание 25" xfId="2210"/>
    <cellStyle name="Примечание 26" xfId="2211"/>
    <cellStyle name="Примечание 27" xfId="2212"/>
    <cellStyle name="Примечание 28" xfId="2213"/>
    <cellStyle name="Примечание 29" xfId="2214"/>
    <cellStyle name="Примечание 3" xfId="2215"/>
    <cellStyle name="Примечание 3 2" xfId="2216"/>
    <cellStyle name="Примечание 3 3" xfId="2217"/>
    <cellStyle name="Примечание 3 4" xfId="2218"/>
    <cellStyle name="Примечание 3 5" xfId="2219"/>
    <cellStyle name="Примечание 3 6" xfId="2220"/>
    <cellStyle name="Примечание 3 7" xfId="2221"/>
    <cellStyle name="Примечание 3 8" xfId="2222"/>
    <cellStyle name="Примечание 3 9" xfId="2223"/>
    <cellStyle name="Примечание 3_46EE.2011(v1.0)" xfId="2224"/>
    <cellStyle name="Примечание 30" xfId="2225"/>
    <cellStyle name="Примечание 31" xfId="2226"/>
    <cellStyle name="Примечание 32" xfId="2227"/>
    <cellStyle name="Примечание 33" xfId="2228"/>
    <cellStyle name="Примечание 34" xfId="2229"/>
    <cellStyle name="Примечание 35" xfId="2230"/>
    <cellStyle name="Примечание 36" xfId="2231"/>
    <cellStyle name="Примечание 37" xfId="2232"/>
    <cellStyle name="Примечание 38" xfId="2172"/>
    <cellStyle name="Примечание 4" xfId="2233"/>
    <cellStyle name="Примечание 4 2" xfId="2234"/>
    <cellStyle name="Примечание 4 3" xfId="2235"/>
    <cellStyle name="Примечание 4 4" xfId="2236"/>
    <cellStyle name="Примечание 4 5" xfId="2237"/>
    <cellStyle name="Примечание 4 6" xfId="2238"/>
    <cellStyle name="Примечание 4 7" xfId="2239"/>
    <cellStyle name="Примечание 4 8" xfId="2240"/>
    <cellStyle name="Примечание 4 9" xfId="2241"/>
    <cellStyle name="Примечание 4_46EE.2011(v1.0)" xfId="2242"/>
    <cellStyle name="Примечание 5" xfId="2243"/>
    <cellStyle name="Примечание 5 2" xfId="2244"/>
    <cellStyle name="Примечание 5 3" xfId="2245"/>
    <cellStyle name="Примечание 5 4" xfId="2246"/>
    <cellStyle name="Примечание 5 5" xfId="2247"/>
    <cellStyle name="Примечание 5 6" xfId="2248"/>
    <cellStyle name="Примечание 5 7" xfId="2249"/>
    <cellStyle name="Примечание 5 8" xfId="2250"/>
    <cellStyle name="Примечание 5 9" xfId="2251"/>
    <cellStyle name="Примечание 5_46EE.2011(v1.0)" xfId="2252"/>
    <cellStyle name="Примечание 6" xfId="2253"/>
    <cellStyle name="Примечание 6 2" xfId="2254"/>
    <cellStyle name="Примечание 6_46EE.2011(v1.0)" xfId="2255"/>
    <cellStyle name="Примечание 7" xfId="2256"/>
    <cellStyle name="Примечание 7 2" xfId="2257"/>
    <cellStyle name="Примечание 7_46EE.2011(v1.0)" xfId="2258"/>
    <cellStyle name="Примечание 8" xfId="2259"/>
    <cellStyle name="Примечание 8 2" xfId="2260"/>
    <cellStyle name="Примечание 8_46EE.2011(v1.0)" xfId="2261"/>
    <cellStyle name="Примечание 9" xfId="2262"/>
    <cellStyle name="Примечание 9 2" xfId="2263"/>
    <cellStyle name="Примечание 9_46EE.2011(v1.0)" xfId="2264"/>
    <cellStyle name="Продукт" xfId="2265"/>
    <cellStyle name="Процентный" xfId="2443" builtinId="5"/>
    <cellStyle name="Процентный 10" xfId="2266"/>
    <cellStyle name="Процентный 2" xfId="2267"/>
    <cellStyle name="Процентный 2 2" xfId="2268"/>
    <cellStyle name="Процентный 2 2 2" xfId="2269"/>
    <cellStyle name="Процентный 2 2 3" xfId="2270"/>
    <cellStyle name="Процентный 2 2 4" xfId="2271"/>
    <cellStyle name="Процентный 2 3" xfId="2272"/>
    <cellStyle name="Процентный 2 3 2" xfId="2273"/>
    <cellStyle name="Процентный 2 3 3" xfId="2274"/>
    <cellStyle name="Процентный 2 3 4" xfId="2275"/>
    <cellStyle name="Процентный 2 4" xfId="2276"/>
    <cellStyle name="Процентный 2 5" xfId="2277"/>
    <cellStyle name="Процентный 2 6" xfId="2278"/>
    <cellStyle name="Процентный 3" xfId="2279"/>
    <cellStyle name="Процентный 3 2" xfId="2280"/>
    <cellStyle name="Процентный 3 3" xfId="2281"/>
    <cellStyle name="Процентный 3 4" xfId="2282"/>
    <cellStyle name="Процентный 4" xfId="2283"/>
    <cellStyle name="Процентный 4 2" xfId="2284"/>
    <cellStyle name="Процентный 4 3" xfId="2285"/>
    <cellStyle name="Процентный 4 4" xfId="2286"/>
    <cellStyle name="Процентный 5" xfId="2287"/>
    <cellStyle name="Процентный 9" xfId="2288"/>
    <cellStyle name="Разница" xfId="2289"/>
    <cellStyle name="Рамки" xfId="2290"/>
    <cellStyle name="Сводная таблица" xfId="2291"/>
    <cellStyle name="Связанная ячейка 10" xfId="2293"/>
    <cellStyle name="Связанная ячейка 11" xfId="2292"/>
    <cellStyle name="Связанная ячейка 2" xfId="2294"/>
    <cellStyle name="Связанная ячейка 2 2" xfId="2295"/>
    <cellStyle name="Связанная ячейка 2_46EE.2011(v1.0)" xfId="2296"/>
    <cellStyle name="Связанная ячейка 3" xfId="2297"/>
    <cellStyle name="Связанная ячейка 3 2" xfId="2298"/>
    <cellStyle name="Связанная ячейка 3_46EE.2011(v1.0)" xfId="2299"/>
    <cellStyle name="Связанная ячейка 4" xfId="2300"/>
    <cellStyle name="Связанная ячейка 4 2" xfId="2301"/>
    <cellStyle name="Связанная ячейка 4_46EE.2011(v1.0)" xfId="2302"/>
    <cellStyle name="Связанная ячейка 5" xfId="2303"/>
    <cellStyle name="Связанная ячейка 5 2" xfId="2304"/>
    <cellStyle name="Связанная ячейка 5_46EE.2011(v1.0)" xfId="2305"/>
    <cellStyle name="Связанная ячейка 6" xfId="2306"/>
    <cellStyle name="Связанная ячейка 6 2" xfId="2307"/>
    <cellStyle name="Связанная ячейка 6_46EE.2011(v1.0)" xfId="2308"/>
    <cellStyle name="Связанная ячейка 7" xfId="2309"/>
    <cellStyle name="Связанная ячейка 7 2" xfId="2310"/>
    <cellStyle name="Связанная ячейка 7_46EE.2011(v1.0)" xfId="2311"/>
    <cellStyle name="Связанная ячейка 8" xfId="2312"/>
    <cellStyle name="Связанная ячейка 8 2" xfId="2313"/>
    <cellStyle name="Связанная ячейка 8_46EE.2011(v1.0)" xfId="2314"/>
    <cellStyle name="Связанная ячейка 9" xfId="2315"/>
    <cellStyle name="Связанная ячейка 9 2" xfId="2316"/>
    <cellStyle name="Связанная ячейка 9_46EE.2011(v1.0)" xfId="2317"/>
    <cellStyle name="Стиль 1" xfId="2318"/>
    <cellStyle name="Стиль 1 2" xfId="2319"/>
    <cellStyle name="Стиль 1 2 2" xfId="2320"/>
    <cellStyle name="Стиль 1 2_46EP.2011(v2.0)" xfId="2321"/>
    <cellStyle name="Стиль 1_Новая инструкция1_фст" xfId="2322"/>
    <cellStyle name="Стиль 2" xfId="2323"/>
    <cellStyle name="Субсчет" xfId="2324"/>
    <cellStyle name="Счет" xfId="2325"/>
    <cellStyle name="ТЕКСТ" xfId="2326"/>
    <cellStyle name="ТЕКСТ 2" xfId="2327"/>
    <cellStyle name="ТЕКСТ 3" xfId="2328"/>
    <cellStyle name="ТЕКСТ 4" xfId="2329"/>
    <cellStyle name="ТЕКСТ 5" xfId="2330"/>
    <cellStyle name="ТЕКСТ 6" xfId="2331"/>
    <cellStyle name="ТЕКСТ 7" xfId="2332"/>
    <cellStyle name="ТЕКСТ 8" xfId="2333"/>
    <cellStyle name="ТЕКСТ 9" xfId="2334"/>
    <cellStyle name="Текст предупреждения 10" xfId="2336"/>
    <cellStyle name="Текст предупреждения 11" xfId="2335"/>
    <cellStyle name="Текст предупреждения 2" xfId="2337"/>
    <cellStyle name="Текст предупреждения 2 2" xfId="2338"/>
    <cellStyle name="Текст предупреждения 3" xfId="2339"/>
    <cellStyle name="Текст предупреждения 3 2" xfId="2340"/>
    <cellStyle name="Текст предупреждения 4" xfId="2341"/>
    <cellStyle name="Текст предупреждения 4 2" xfId="2342"/>
    <cellStyle name="Текст предупреждения 5" xfId="2343"/>
    <cellStyle name="Текст предупреждения 5 2" xfId="2344"/>
    <cellStyle name="Текст предупреждения 6" xfId="2345"/>
    <cellStyle name="Текст предупреждения 6 2" xfId="2346"/>
    <cellStyle name="Текст предупреждения 7" xfId="2347"/>
    <cellStyle name="Текст предупреждения 7 2" xfId="2348"/>
    <cellStyle name="Текст предупреждения 8" xfId="2349"/>
    <cellStyle name="Текст предупреждения 8 2" xfId="2350"/>
    <cellStyle name="Текст предупреждения 9" xfId="2351"/>
    <cellStyle name="Текст предупреждения 9 2" xfId="2352"/>
    <cellStyle name="Текстовый" xfId="2353"/>
    <cellStyle name="Текстовый 10" xfId="2354"/>
    <cellStyle name="Текстовый 11" xfId="2355"/>
    <cellStyle name="Текстовый 12" xfId="2356"/>
    <cellStyle name="Текстовый 13" xfId="2357"/>
    <cellStyle name="Текстовый 14" xfId="2358"/>
    <cellStyle name="Текстовый 15" xfId="2359"/>
    <cellStyle name="Текстовый 16" xfId="2360"/>
    <cellStyle name="Текстовый 2" xfId="2361"/>
    <cellStyle name="Текстовый 3" xfId="2362"/>
    <cellStyle name="Текстовый 4" xfId="2363"/>
    <cellStyle name="Текстовый 5" xfId="2364"/>
    <cellStyle name="Текстовый 6" xfId="2365"/>
    <cellStyle name="Текстовый 7" xfId="2366"/>
    <cellStyle name="Текстовый 8" xfId="2367"/>
    <cellStyle name="Текстовый 9" xfId="2368"/>
    <cellStyle name="Текстовый_1" xfId="2369"/>
    <cellStyle name="Тысячи [0]_22гк" xfId="2370"/>
    <cellStyle name="Тысячи_22гк" xfId="2371"/>
    <cellStyle name="ФИКСИРОВАННЫЙ" xfId="2372"/>
    <cellStyle name="ФИКСИРОВАННЫЙ 2" xfId="2373"/>
    <cellStyle name="ФИКСИРОВАННЫЙ 3" xfId="2374"/>
    <cellStyle name="ФИКСИРОВАННЫЙ 4" xfId="2375"/>
    <cellStyle name="ФИКСИРОВАННЫЙ 5" xfId="2376"/>
    <cellStyle name="ФИКСИРОВАННЫЙ 6" xfId="2377"/>
    <cellStyle name="ФИКСИРОВАННЫЙ 7" xfId="2378"/>
    <cellStyle name="ФИКСИРОВАННЫЙ 8" xfId="2379"/>
    <cellStyle name="ФИКСИРОВАННЫЙ 9" xfId="2380"/>
    <cellStyle name="ФИКСИРОВАННЫЙ_1" xfId="2381"/>
    <cellStyle name="Финансовый 2" xfId="2382"/>
    <cellStyle name="Финансовый 2 2" xfId="2383"/>
    <cellStyle name="Финансовый 2 2 2" xfId="2384"/>
    <cellStyle name="Финансовый 2 2 3" xfId="2385"/>
    <cellStyle name="Финансовый 2 2_INDEX.STATION.2012(v1.0)_" xfId="2386"/>
    <cellStyle name="Финансовый 2 3" xfId="2387"/>
    <cellStyle name="Финансовый 2_46EE.2011(v1.0)" xfId="2388"/>
    <cellStyle name="Финансовый 3" xfId="2389"/>
    <cellStyle name="Финансовый 3 2" xfId="2390"/>
    <cellStyle name="Финансовый 3 2 2" xfId="2391"/>
    <cellStyle name="Финансовый 3 2_UPDATE.MONITORING.OS.EE.2.02.TO.1.3.64" xfId="2392"/>
    <cellStyle name="Финансовый 3 3" xfId="2393"/>
    <cellStyle name="Финансовый 3 4" xfId="2394"/>
    <cellStyle name="Финансовый 3 5" xfId="2395"/>
    <cellStyle name="Финансовый 3_ARMRAZR" xfId="2396"/>
    <cellStyle name="Финансовый 4" xfId="2397"/>
    <cellStyle name="Финансовый 4 2" xfId="2398"/>
    <cellStyle name="Финансовый 4_TEHSHEET" xfId="2399"/>
    <cellStyle name="Финансовый 5" xfId="2400"/>
    <cellStyle name="Финансовый 6" xfId="2401"/>
    <cellStyle name="Финансовый0[0]_FU_bal" xfId="2402"/>
    <cellStyle name="Формула" xfId="2403"/>
    <cellStyle name="Формула 2" xfId="2404"/>
    <cellStyle name="Формула 3" xfId="2405"/>
    <cellStyle name="Формула_A РТ 2009 Рязаньэнерго" xfId="2406"/>
    <cellStyle name="ФормулаВБ" xfId="2407"/>
    <cellStyle name="ФормулаВБ 2" xfId="2408"/>
    <cellStyle name="ФормулаНаКонтроль" xfId="2409"/>
    <cellStyle name="ФормулаНаКонтроль 2" xfId="2410"/>
    <cellStyle name="Хороший 10" xfId="2412"/>
    <cellStyle name="Хороший 11" xfId="2411"/>
    <cellStyle name="Хороший 2" xfId="2413"/>
    <cellStyle name="Хороший 2 2" xfId="2414"/>
    <cellStyle name="Хороший 3" xfId="2415"/>
    <cellStyle name="Хороший 3 2" xfId="2416"/>
    <cellStyle name="Хороший 4" xfId="2417"/>
    <cellStyle name="Хороший 4 2" xfId="2418"/>
    <cellStyle name="Хороший 5" xfId="2419"/>
    <cellStyle name="Хороший 5 2" xfId="2420"/>
    <cellStyle name="Хороший 6" xfId="2421"/>
    <cellStyle name="Хороший 6 2" xfId="2422"/>
    <cellStyle name="Хороший 7" xfId="2423"/>
    <cellStyle name="Хороший 7 2" xfId="2424"/>
    <cellStyle name="Хороший 8" xfId="2425"/>
    <cellStyle name="Хороший 8 2" xfId="2426"/>
    <cellStyle name="Хороший 9" xfId="2427"/>
    <cellStyle name="Хороший 9 2" xfId="2428"/>
    <cellStyle name="Цена_продукта" xfId="2429"/>
    <cellStyle name="Цифры по центру с десятыми" xfId="2430"/>
    <cellStyle name="Цифры по центру с десятыми 2" xfId="2431"/>
    <cellStyle name="Цифры по центру с десятыми 3" xfId="2432"/>
    <cellStyle name="Цифры по центру с десятыми 4" xfId="2433"/>
    <cellStyle name="число" xfId="2434"/>
    <cellStyle name="Џђћ–…ќ’ќ›‰" xfId="2435"/>
    <cellStyle name="Џђћ–…ќ’ќ›‰ 2" xfId="2436"/>
    <cellStyle name="Шапка" xfId="2437"/>
    <cellStyle name="Шапка таблицы" xfId="2438"/>
    <cellStyle name="Шапка_4DNS.UPDATE.EXAMPLE" xfId="2439"/>
    <cellStyle name="ШАУ" xfId="2440"/>
    <cellStyle name="標準_PL-CF sheet" xfId="2441"/>
    <cellStyle name="䁺_x0001_" xfId="2442"/>
  </cellStyles>
  <dxfs count="0"/>
  <tableStyles count="0" defaultTableStyle="TableStyleMedium9" defaultPivotStyle="PivotStyleLight16"/>
  <colors>
    <mruColors>
      <color rgb="FF66FFFF"/>
      <color rgb="FFCC99FF"/>
      <color rgb="FFDAE278"/>
      <color rgb="FFFF99CC"/>
      <color rgb="FFFFCC99"/>
      <color rgb="FF66FF99"/>
      <color rgb="FF33CC33"/>
      <color rgb="FFFAC090"/>
      <color rgb="FFFFCC66"/>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40"/>
  <sheetViews>
    <sheetView tabSelected="1" zoomScale="80" zoomScaleNormal="80" zoomScaleSheetLayoutView="80" workbookViewId="0">
      <pane ySplit="5" topLeftCell="A67" activePane="bottomLeft" state="frozen"/>
      <selection pane="bottomLeft" activeCell="AA80" sqref="AA80"/>
    </sheetView>
  </sheetViews>
  <sheetFormatPr defaultColWidth="8.85546875" defaultRowHeight="15"/>
  <cols>
    <col min="1" max="1" width="9.140625" style="13" customWidth="1"/>
    <col min="2" max="2" width="0" style="13" hidden="1" customWidth="1"/>
    <col min="3" max="3" width="35.140625" style="13" customWidth="1"/>
    <col min="4" max="4" width="34.7109375" style="13" customWidth="1"/>
    <col min="5" max="5" width="14.5703125" style="13" hidden="1" customWidth="1"/>
    <col min="6" max="9" width="11.7109375" style="13" hidden="1" customWidth="1"/>
    <col min="10" max="10" width="14.5703125" style="13" hidden="1" customWidth="1"/>
    <col min="11" max="14" width="11.7109375" style="13" hidden="1" customWidth="1"/>
    <col min="15" max="22" width="11.7109375" style="20" customWidth="1"/>
    <col min="23" max="23" width="35.7109375" style="4" customWidth="1"/>
    <col min="24" max="16384" width="8.85546875" style="4"/>
  </cols>
  <sheetData>
    <row r="1" spans="1:26" ht="14.45" customHeight="1">
      <c r="A1" s="245" t="s">
        <v>375</v>
      </c>
      <c r="B1" s="246"/>
      <c r="C1" s="246"/>
      <c r="D1" s="246"/>
      <c r="E1" s="246"/>
      <c r="F1" s="246"/>
      <c r="G1" s="246"/>
      <c r="H1" s="246"/>
      <c r="I1" s="246"/>
      <c r="J1" s="246"/>
      <c r="K1" s="246"/>
      <c r="L1" s="246"/>
      <c r="M1" s="246"/>
      <c r="N1" s="246"/>
      <c r="O1" s="246"/>
      <c r="P1" s="246"/>
      <c r="Q1" s="246"/>
      <c r="R1" s="246"/>
      <c r="S1" s="246"/>
      <c r="T1" s="246"/>
      <c r="U1" s="246"/>
      <c r="V1" s="246"/>
      <c r="W1" s="246"/>
      <c r="Z1" s="64"/>
    </row>
    <row r="2" spans="1:26" ht="25.5" customHeight="1">
      <c r="A2" s="247"/>
      <c r="B2" s="248"/>
      <c r="C2" s="248"/>
      <c r="D2" s="248"/>
      <c r="E2" s="248"/>
      <c r="F2" s="248"/>
      <c r="G2" s="248"/>
      <c r="H2" s="248"/>
      <c r="I2" s="248"/>
      <c r="J2" s="248"/>
      <c r="K2" s="248"/>
      <c r="L2" s="248"/>
      <c r="M2" s="248"/>
      <c r="N2" s="248"/>
      <c r="O2" s="248"/>
      <c r="P2" s="248"/>
      <c r="Q2" s="248"/>
      <c r="R2" s="248"/>
      <c r="S2" s="248"/>
      <c r="T2" s="248"/>
      <c r="U2" s="248"/>
      <c r="V2" s="248"/>
      <c r="W2" s="248"/>
      <c r="Z2" s="64"/>
    </row>
    <row r="3" spans="1:26" ht="30">
      <c r="A3" s="235" t="s">
        <v>2</v>
      </c>
      <c r="B3" s="235" t="s">
        <v>3</v>
      </c>
      <c r="C3" s="235" t="s">
        <v>7</v>
      </c>
      <c r="D3" s="235" t="s">
        <v>0</v>
      </c>
      <c r="E3" s="33" t="s">
        <v>186</v>
      </c>
      <c r="F3" s="207" t="s">
        <v>238</v>
      </c>
      <c r="G3" s="209"/>
      <c r="H3" s="207" t="s">
        <v>1</v>
      </c>
      <c r="I3" s="209"/>
      <c r="J3" s="33" t="s">
        <v>238</v>
      </c>
      <c r="K3" s="235" t="s">
        <v>286</v>
      </c>
      <c r="L3" s="235"/>
      <c r="M3" s="235" t="s">
        <v>1</v>
      </c>
      <c r="N3" s="207"/>
      <c r="O3" s="207" t="s">
        <v>324</v>
      </c>
      <c r="P3" s="209"/>
      <c r="Q3" s="207" t="s">
        <v>1</v>
      </c>
      <c r="R3" s="209"/>
      <c r="S3" s="207" t="s">
        <v>376</v>
      </c>
      <c r="T3" s="209"/>
      <c r="U3" s="207" t="s">
        <v>1</v>
      </c>
      <c r="V3" s="209"/>
      <c r="W3" s="204" t="s">
        <v>289</v>
      </c>
      <c r="X3" s="5"/>
      <c r="Z3" s="64"/>
    </row>
    <row r="4" spans="1:26" ht="15" customHeight="1">
      <c r="A4" s="235"/>
      <c r="B4" s="235"/>
      <c r="C4" s="235"/>
      <c r="D4" s="235"/>
      <c r="E4" s="204" t="s">
        <v>187</v>
      </c>
      <c r="F4" s="226" t="s">
        <v>239</v>
      </c>
      <c r="G4" s="226" t="s">
        <v>240</v>
      </c>
      <c r="H4" s="226" t="s">
        <v>239</v>
      </c>
      <c r="I4" s="226" t="s">
        <v>240</v>
      </c>
      <c r="J4" s="235" t="s">
        <v>240</v>
      </c>
      <c r="K4" s="225" t="s">
        <v>287</v>
      </c>
      <c r="L4" s="225" t="s">
        <v>288</v>
      </c>
      <c r="M4" s="225" t="s">
        <v>287</v>
      </c>
      <c r="N4" s="261" t="s">
        <v>288</v>
      </c>
      <c r="O4" s="225" t="s">
        <v>325</v>
      </c>
      <c r="P4" s="225" t="s">
        <v>326</v>
      </c>
      <c r="Q4" s="225" t="s">
        <v>325</v>
      </c>
      <c r="R4" s="261" t="s">
        <v>326</v>
      </c>
      <c r="S4" s="225" t="s">
        <v>387</v>
      </c>
      <c r="T4" s="225" t="s">
        <v>388</v>
      </c>
      <c r="U4" s="226" t="s">
        <v>387</v>
      </c>
      <c r="V4" s="226" t="s">
        <v>388</v>
      </c>
      <c r="W4" s="205"/>
    </row>
    <row r="5" spans="1:26">
      <c r="A5" s="204"/>
      <c r="B5" s="204"/>
      <c r="C5" s="204"/>
      <c r="D5" s="204"/>
      <c r="E5" s="206"/>
      <c r="F5" s="227"/>
      <c r="G5" s="227"/>
      <c r="H5" s="227"/>
      <c r="I5" s="227"/>
      <c r="J5" s="204"/>
      <c r="K5" s="226"/>
      <c r="L5" s="226"/>
      <c r="M5" s="226"/>
      <c r="N5" s="262"/>
      <c r="O5" s="226"/>
      <c r="P5" s="226"/>
      <c r="Q5" s="226"/>
      <c r="R5" s="262"/>
      <c r="S5" s="226"/>
      <c r="T5" s="226"/>
      <c r="U5" s="227"/>
      <c r="V5" s="227"/>
      <c r="W5" s="205"/>
    </row>
    <row r="6" spans="1:26" ht="14.45" customHeight="1">
      <c r="A6" s="270" t="s">
        <v>80</v>
      </c>
      <c r="B6" s="270"/>
      <c r="C6" s="270"/>
      <c r="D6" s="270"/>
      <c r="E6" s="270"/>
      <c r="F6" s="270"/>
      <c r="G6" s="270"/>
      <c r="H6" s="270"/>
      <c r="I6" s="270"/>
      <c r="J6" s="270"/>
      <c r="K6" s="270"/>
      <c r="L6" s="270"/>
      <c r="M6" s="270"/>
      <c r="N6" s="270"/>
      <c r="O6" s="270"/>
      <c r="P6" s="270"/>
      <c r="Q6" s="270"/>
      <c r="R6" s="270"/>
      <c r="S6" s="270"/>
      <c r="T6" s="270"/>
      <c r="U6" s="270"/>
      <c r="V6" s="270"/>
      <c r="W6" s="270"/>
    </row>
    <row r="7" spans="1:26" ht="17.25" customHeight="1">
      <c r="A7" s="204">
        <v>1</v>
      </c>
      <c r="B7" s="31"/>
      <c r="C7" s="204" t="s">
        <v>237</v>
      </c>
      <c r="D7" s="31" t="s">
        <v>20</v>
      </c>
      <c r="E7" s="10">
        <v>14.83</v>
      </c>
      <c r="F7" s="10">
        <f>E7</f>
        <v>14.83</v>
      </c>
      <c r="G7" s="10">
        <v>16.920000000000002</v>
      </c>
      <c r="H7" s="11">
        <f>F7/E7*100</f>
        <v>100</v>
      </c>
      <c r="I7" s="11">
        <f>G7/F7*100</f>
        <v>114.0930546190155</v>
      </c>
      <c r="J7" s="10">
        <v>16.920000000000002</v>
      </c>
      <c r="K7" s="10">
        <f>J7</f>
        <v>16.920000000000002</v>
      </c>
      <c r="L7" s="10">
        <v>17.07</v>
      </c>
      <c r="M7" s="11">
        <f>K7/J7*100</f>
        <v>100</v>
      </c>
      <c r="N7" s="7">
        <f>L7/K7*100</f>
        <v>100.88652482269502</v>
      </c>
      <c r="O7" s="10">
        <v>17.07</v>
      </c>
      <c r="P7" s="10">
        <v>17.75</v>
      </c>
      <c r="Q7" s="11">
        <f t="shared" ref="Q7:Q16" si="0">O7/L7*100</f>
        <v>100</v>
      </c>
      <c r="R7" s="7">
        <f>P7/O7*100</f>
        <v>103.98359695371997</v>
      </c>
      <c r="S7" s="19">
        <f t="shared" ref="S7:S16" si="1">P7</f>
        <v>17.75</v>
      </c>
      <c r="T7" s="19">
        <v>17.75</v>
      </c>
      <c r="U7" s="7">
        <f>S7/P7*100</f>
        <v>100</v>
      </c>
      <c r="V7" s="7">
        <f>T7/S7*100</f>
        <v>100</v>
      </c>
      <c r="W7" s="235" t="s">
        <v>496</v>
      </c>
    </row>
    <row r="8" spans="1:26" ht="30">
      <c r="A8" s="205"/>
      <c r="B8" s="31"/>
      <c r="C8" s="205"/>
      <c r="D8" s="31" t="s">
        <v>220</v>
      </c>
      <c r="E8" s="10">
        <f>E7*1.18</f>
        <v>17.499399999999998</v>
      </c>
      <c r="F8" s="10">
        <f t="shared" ref="F8:G8" si="2">F7*1.18</f>
        <v>17.499399999999998</v>
      </c>
      <c r="G8" s="10">
        <f t="shared" si="2"/>
        <v>19.965600000000002</v>
      </c>
      <c r="H8" s="11">
        <f t="shared" ref="H8:H10" si="3">F8/E8*100</f>
        <v>100</v>
      </c>
      <c r="I8" s="11">
        <f t="shared" ref="I8:I10" si="4">G8/F8*100</f>
        <v>114.09305461901553</v>
      </c>
      <c r="J8" s="10">
        <f t="shared" ref="J8" si="5">J7*1.18</f>
        <v>19.965600000000002</v>
      </c>
      <c r="K8" s="10">
        <f t="shared" ref="K8" si="6">K7*1.18</f>
        <v>19.965600000000002</v>
      </c>
      <c r="L8" s="10">
        <f t="shared" ref="L8" si="7">L7*1.18</f>
        <v>20.142599999999998</v>
      </c>
      <c r="M8" s="11">
        <f t="shared" ref="M8:M10" si="8">K8/J8*100</f>
        <v>100</v>
      </c>
      <c r="N8" s="7">
        <f t="shared" ref="N8:N10" si="9">L8/K8*100</f>
        <v>100.88652482269502</v>
      </c>
      <c r="O8" s="10">
        <v>20.48</v>
      </c>
      <c r="P8" s="10">
        <v>21.3</v>
      </c>
      <c r="Q8" s="11">
        <f t="shared" si="0"/>
        <v>101.67505684469731</v>
      </c>
      <c r="R8" s="7">
        <f t="shared" ref="R8:R17" si="10">P8/O8*100</f>
        <v>104.00390625</v>
      </c>
      <c r="S8" s="19">
        <f t="shared" si="1"/>
        <v>21.3</v>
      </c>
      <c r="T8" s="19">
        <f>S8</f>
        <v>21.3</v>
      </c>
      <c r="U8" s="7">
        <f t="shared" ref="U8:U17" si="11">S8/P8*100</f>
        <v>100</v>
      </c>
      <c r="V8" s="7">
        <f t="shared" ref="V8:V17" si="12">T8/S8*100</f>
        <v>100</v>
      </c>
      <c r="W8" s="235"/>
    </row>
    <row r="9" spans="1:26" ht="17.25" customHeight="1">
      <c r="A9" s="205"/>
      <c r="B9" s="31"/>
      <c r="C9" s="205"/>
      <c r="D9" s="31" t="s">
        <v>21</v>
      </c>
      <c r="E9" s="10">
        <v>10.68</v>
      </c>
      <c r="F9" s="10">
        <f>E9</f>
        <v>10.68</v>
      </c>
      <c r="G9" s="10">
        <v>11.45</v>
      </c>
      <c r="H9" s="11">
        <f t="shared" si="3"/>
        <v>100</v>
      </c>
      <c r="I9" s="11">
        <f t="shared" si="4"/>
        <v>107.20973782771534</v>
      </c>
      <c r="J9" s="10">
        <v>11.45</v>
      </c>
      <c r="K9" s="10">
        <f>J9</f>
        <v>11.45</v>
      </c>
      <c r="L9" s="10">
        <v>13.45</v>
      </c>
      <c r="M9" s="11">
        <f t="shared" si="8"/>
        <v>100</v>
      </c>
      <c r="N9" s="7">
        <f t="shared" si="9"/>
        <v>117.46724890829694</v>
      </c>
      <c r="O9" s="10">
        <v>13.45</v>
      </c>
      <c r="P9" s="10">
        <v>13.99</v>
      </c>
      <c r="Q9" s="11">
        <f t="shared" si="0"/>
        <v>100</v>
      </c>
      <c r="R9" s="7">
        <f t="shared" si="10"/>
        <v>104.01486988847583</v>
      </c>
      <c r="S9" s="19">
        <f t="shared" si="1"/>
        <v>13.99</v>
      </c>
      <c r="T9" s="19">
        <v>13.99</v>
      </c>
      <c r="U9" s="7">
        <f t="shared" si="11"/>
        <v>100</v>
      </c>
      <c r="V9" s="7">
        <f t="shared" si="12"/>
        <v>100</v>
      </c>
      <c r="W9" s="235"/>
    </row>
    <row r="10" spans="1:26" ht="30">
      <c r="A10" s="206"/>
      <c r="B10" s="31"/>
      <c r="C10" s="206"/>
      <c r="D10" s="31" t="s">
        <v>223</v>
      </c>
      <c r="E10" s="10">
        <f>E9*1.18</f>
        <v>12.602399999999999</v>
      </c>
      <c r="F10" s="10">
        <f t="shared" ref="F10" si="13">F9*1.18</f>
        <v>12.602399999999999</v>
      </c>
      <c r="G10" s="10">
        <f t="shared" ref="G10" si="14">G9*1.18</f>
        <v>13.510999999999999</v>
      </c>
      <c r="H10" s="11">
        <f t="shared" si="3"/>
        <v>100</v>
      </c>
      <c r="I10" s="11">
        <f t="shared" si="4"/>
        <v>107.20973782771534</v>
      </c>
      <c r="J10" s="10">
        <f t="shared" ref="J10" si="15">J9*1.18</f>
        <v>13.510999999999999</v>
      </c>
      <c r="K10" s="10">
        <f t="shared" ref="K10" si="16">K9*1.18</f>
        <v>13.510999999999999</v>
      </c>
      <c r="L10" s="10">
        <f t="shared" ref="L10" si="17">L9*1.18</f>
        <v>15.870999999999999</v>
      </c>
      <c r="M10" s="11">
        <f t="shared" si="8"/>
        <v>100</v>
      </c>
      <c r="N10" s="7">
        <f t="shared" si="9"/>
        <v>117.46724890829694</v>
      </c>
      <c r="O10" s="10">
        <v>16.14</v>
      </c>
      <c r="P10" s="10">
        <v>16.79</v>
      </c>
      <c r="Q10" s="11">
        <f t="shared" si="0"/>
        <v>101.6949152542373</v>
      </c>
      <c r="R10" s="7">
        <f t="shared" si="10"/>
        <v>104.02726146220569</v>
      </c>
      <c r="S10" s="19">
        <f t="shared" si="1"/>
        <v>16.79</v>
      </c>
      <c r="T10" s="19">
        <v>16.79</v>
      </c>
      <c r="U10" s="7">
        <f t="shared" si="11"/>
        <v>100</v>
      </c>
      <c r="V10" s="7">
        <f t="shared" si="12"/>
        <v>100</v>
      </c>
      <c r="W10" s="235"/>
    </row>
    <row r="11" spans="1:26" ht="45">
      <c r="A11" s="31">
        <f>A7+1</f>
        <v>2</v>
      </c>
      <c r="B11" s="31"/>
      <c r="C11" s="31" t="s">
        <v>88</v>
      </c>
      <c r="D11" s="31" t="s">
        <v>20</v>
      </c>
      <c r="E11" s="10">
        <v>29.25</v>
      </c>
      <c r="F11" s="10">
        <f t="shared" ref="F11:F18" si="18">E11</f>
        <v>29.25</v>
      </c>
      <c r="G11" s="10">
        <v>34.35</v>
      </c>
      <c r="H11" s="11">
        <f t="shared" ref="H11:H21" si="19">F11/E11*100</f>
        <v>100</v>
      </c>
      <c r="I11" s="11">
        <f t="shared" ref="I11:I21" si="20">G11/F11*100</f>
        <v>117.43589743589745</v>
      </c>
      <c r="J11" s="10">
        <v>34.35</v>
      </c>
      <c r="K11" s="10">
        <f t="shared" ref="K11" si="21">J11</f>
        <v>34.35</v>
      </c>
      <c r="L11" s="10">
        <v>35.590000000000003</v>
      </c>
      <c r="M11" s="11">
        <f t="shared" ref="M11:M21" si="22">K11/J11*100</f>
        <v>100</v>
      </c>
      <c r="N11" s="7">
        <f t="shared" ref="N11:N21" si="23">L11/K11*100</f>
        <v>103.6098981077147</v>
      </c>
      <c r="O11" s="10">
        <f>L11</f>
        <v>35.590000000000003</v>
      </c>
      <c r="P11" s="10">
        <v>36.24</v>
      </c>
      <c r="Q11" s="11">
        <f t="shared" si="0"/>
        <v>100</v>
      </c>
      <c r="R11" s="7">
        <f t="shared" si="10"/>
        <v>101.82635571789828</v>
      </c>
      <c r="S11" s="19">
        <f t="shared" si="1"/>
        <v>36.24</v>
      </c>
      <c r="T11" s="19">
        <v>39.409999999999997</v>
      </c>
      <c r="U11" s="7">
        <f t="shared" si="11"/>
        <v>100</v>
      </c>
      <c r="V11" s="7">
        <f t="shared" si="12"/>
        <v>108.74724061810153</v>
      </c>
      <c r="W11" s="235" t="s">
        <v>497</v>
      </c>
    </row>
    <row r="12" spans="1:26">
      <c r="A12" s="204">
        <f t="shared" ref="A12" si="24">A11+1</f>
        <v>3</v>
      </c>
      <c r="B12" s="31"/>
      <c r="C12" s="204" t="s">
        <v>189</v>
      </c>
      <c r="D12" s="31" t="s">
        <v>20</v>
      </c>
      <c r="E12" s="10">
        <v>3.16</v>
      </c>
      <c r="F12" s="10">
        <f>E12</f>
        <v>3.16</v>
      </c>
      <c r="G12" s="10">
        <v>3.32</v>
      </c>
      <c r="H12" s="11">
        <f t="shared" si="19"/>
        <v>100</v>
      </c>
      <c r="I12" s="11">
        <f t="shared" si="20"/>
        <v>105.06329113924049</v>
      </c>
      <c r="J12" s="10">
        <v>3.32</v>
      </c>
      <c r="K12" s="10">
        <f>J12</f>
        <v>3.32</v>
      </c>
      <c r="L12" s="10">
        <v>4.3099999999999996</v>
      </c>
      <c r="M12" s="11">
        <f t="shared" si="22"/>
        <v>100</v>
      </c>
      <c r="N12" s="7">
        <f t="shared" si="23"/>
        <v>129.81927710843374</v>
      </c>
      <c r="O12" s="10">
        <v>4.3099999999999996</v>
      </c>
      <c r="P12" s="10">
        <v>4.3099999999999996</v>
      </c>
      <c r="Q12" s="11">
        <f t="shared" si="0"/>
        <v>100</v>
      </c>
      <c r="R12" s="7">
        <f t="shared" si="10"/>
        <v>100</v>
      </c>
      <c r="S12" s="19">
        <f t="shared" si="1"/>
        <v>4.3099999999999996</v>
      </c>
      <c r="T12" s="19">
        <v>4.3600000000000003</v>
      </c>
      <c r="U12" s="7">
        <f t="shared" si="11"/>
        <v>100</v>
      </c>
      <c r="V12" s="7">
        <f t="shared" si="12"/>
        <v>101.16009280742462</v>
      </c>
      <c r="W12" s="235"/>
    </row>
    <row r="13" spans="1:26" ht="30">
      <c r="A13" s="206"/>
      <c r="B13" s="31"/>
      <c r="C13" s="206"/>
      <c r="D13" s="31" t="s">
        <v>220</v>
      </c>
      <c r="E13" s="10">
        <f t="shared" ref="E13:G13" si="25">E12*1.18</f>
        <v>3.7288000000000001</v>
      </c>
      <c r="F13" s="10">
        <f t="shared" si="25"/>
        <v>3.7288000000000001</v>
      </c>
      <c r="G13" s="10">
        <f t="shared" si="25"/>
        <v>3.9175999999999997</v>
      </c>
      <c r="H13" s="11">
        <f t="shared" ref="H13" si="26">F13/E13*100</f>
        <v>100</v>
      </c>
      <c r="I13" s="11">
        <f t="shared" ref="I13" si="27">G13/F13*100</f>
        <v>105.06329113924049</v>
      </c>
      <c r="J13" s="10">
        <f>J12*1.18</f>
        <v>3.9175999999999997</v>
      </c>
      <c r="K13" s="10">
        <f>K12*1.18</f>
        <v>3.9175999999999997</v>
      </c>
      <c r="L13" s="10">
        <f>L12*1.18</f>
        <v>5.085799999999999</v>
      </c>
      <c r="M13" s="11">
        <f t="shared" ref="M13" si="28">K13/J13*100</f>
        <v>100</v>
      </c>
      <c r="N13" s="7">
        <f t="shared" ref="N13" si="29">L13/K13*100</f>
        <v>129.81927710843374</v>
      </c>
      <c r="O13" s="10">
        <v>5.17</v>
      </c>
      <c r="P13" s="10">
        <v>5.17</v>
      </c>
      <c r="Q13" s="11">
        <f t="shared" si="0"/>
        <v>101.65559007432461</v>
      </c>
      <c r="R13" s="7">
        <f t="shared" si="10"/>
        <v>100</v>
      </c>
      <c r="S13" s="19">
        <f t="shared" si="1"/>
        <v>5.17</v>
      </c>
      <c r="T13" s="19">
        <v>5.23</v>
      </c>
      <c r="U13" s="7">
        <f t="shared" si="11"/>
        <v>100</v>
      </c>
      <c r="V13" s="7">
        <f t="shared" si="12"/>
        <v>101.16054158607351</v>
      </c>
      <c r="W13" s="235"/>
    </row>
    <row r="14" spans="1:26" ht="15" customHeight="1">
      <c r="A14" s="31">
        <f>A12+1</f>
        <v>4</v>
      </c>
      <c r="B14" s="31"/>
      <c r="C14" s="31" t="s">
        <v>178</v>
      </c>
      <c r="D14" s="31" t="s">
        <v>177</v>
      </c>
      <c r="E14" s="10">
        <v>22.22</v>
      </c>
      <c r="F14" s="10">
        <v>23.99</v>
      </c>
      <c r="G14" s="10">
        <v>10.73</v>
      </c>
      <c r="H14" s="11">
        <f t="shared" si="19"/>
        <v>107.96579657965796</v>
      </c>
      <c r="I14" s="11">
        <f t="shared" si="20"/>
        <v>44.726969570654447</v>
      </c>
      <c r="J14" s="10">
        <v>10.73</v>
      </c>
      <c r="K14" s="10">
        <v>10.73</v>
      </c>
      <c r="L14" s="10">
        <v>11.98</v>
      </c>
      <c r="M14" s="11">
        <f t="shared" si="22"/>
        <v>100</v>
      </c>
      <c r="N14" s="7">
        <f t="shared" si="23"/>
        <v>111.64958061509786</v>
      </c>
      <c r="O14" s="10">
        <f>L14</f>
        <v>11.98</v>
      </c>
      <c r="P14" s="10">
        <v>28.7</v>
      </c>
      <c r="Q14" s="11">
        <f t="shared" si="0"/>
        <v>100</v>
      </c>
      <c r="R14" s="7">
        <f t="shared" si="10"/>
        <v>239.56594323873119</v>
      </c>
      <c r="S14" s="19">
        <f t="shared" si="1"/>
        <v>28.7</v>
      </c>
      <c r="T14" s="19">
        <v>29.42</v>
      </c>
      <c r="U14" s="7">
        <f t="shared" si="11"/>
        <v>100</v>
      </c>
      <c r="V14" s="7">
        <f t="shared" si="12"/>
        <v>102.50871080139375</v>
      </c>
      <c r="W14" s="204" t="s">
        <v>499</v>
      </c>
    </row>
    <row r="15" spans="1:26">
      <c r="A15" s="204">
        <f>A14+1</f>
        <v>5</v>
      </c>
      <c r="B15" s="31"/>
      <c r="C15" s="204" t="s">
        <v>179</v>
      </c>
      <c r="D15" s="31" t="s">
        <v>34</v>
      </c>
      <c r="E15" s="10">
        <v>15.05</v>
      </c>
      <c r="F15" s="10">
        <v>12.71</v>
      </c>
      <c r="G15" s="10">
        <v>3.21</v>
      </c>
      <c r="H15" s="10">
        <f t="shared" si="19"/>
        <v>84.451827242524928</v>
      </c>
      <c r="I15" s="11">
        <f t="shared" si="20"/>
        <v>25.255704169944927</v>
      </c>
      <c r="J15" s="10">
        <v>3.21</v>
      </c>
      <c r="K15" s="10">
        <v>3.21</v>
      </c>
      <c r="L15" s="10">
        <v>3.54</v>
      </c>
      <c r="M15" s="11">
        <v>100</v>
      </c>
      <c r="N15" s="7">
        <f t="shared" si="23"/>
        <v>110.28037383177572</v>
      </c>
      <c r="O15" s="10">
        <f t="shared" ref="O15:O16" si="30">L15</f>
        <v>3.54</v>
      </c>
      <c r="P15" s="10">
        <v>19.68</v>
      </c>
      <c r="Q15" s="11">
        <f t="shared" si="0"/>
        <v>100</v>
      </c>
      <c r="R15" s="7">
        <f t="shared" si="10"/>
        <v>555.93220338983053</v>
      </c>
      <c r="S15" s="19">
        <f t="shared" si="1"/>
        <v>19.68</v>
      </c>
      <c r="T15" s="19">
        <v>21.45</v>
      </c>
      <c r="U15" s="7">
        <f t="shared" si="11"/>
        <v>100</v>
      </c>
      <c r="V15" s="7">
        <f t="shared" si="12"/>
        <v>108.99390243902438</v>
      </c>
      <c r="W15" s="205"/>
    </row>
    <row r="16" spans="1:26">
      <c r="A16" s="206"/>
      <c r="B16" s="31"/>
      <c r="C16" s="206"/>
      <c r="D16" s="31" t="s">
        <v>177</v>
      </c>
      <c r="E16" s="10">
        <v>16.21</v>
      </c>
      <c r="F16" s="10">
        <v>12.06</v>
      </c>
      <c r="G16" s="10">
        <v>5.76</v>
      </c>
      <c r="H16" s="10">
        <f t="shared" si="19"/>
        <v>74.398519432449106</v>
      </c>
      <c r="I16" s="11">
        <f t="shared" si="20"/>
        <v>47.761194029850742</v>
      </c>
      <c r="J16" s="10">
        <v>5.76</v>
      </c>
      <c r="K16" s="10">
        <v>5.76</v>
      </c>
      <c r="L16" s="10">
        <v>6.44</v>
      </c>
      <c r="M16" s="11">
        <v>100</v>
      </c>
      <c r="N16" s="7">
        <f t="shared" si="23"/>
        <v>111.80555555555556</v>
      </c>
      <c r="O16" s="10">
        <f t="shared" si="30"/>
        <v>6.44</v>
      </c>
      <c r="P16" s="10">
        <v>10.46</v>
      </c>
      <c r="Q16" s="11">
        <f t="shared" si="0"/>
        <v>100</v>
      </c>
      <c r="R16" s="7">
        <f t="shared" si="10"/>
        <v>162.42236024844721</v>
      </c>
      <c r="S16" s="19">
        <f t="shared" si="1"/>
        <v>10.46</v>
      </c>
      <c r="T16" s="19">
        <v>17.37</v>
      </c>
      <c r="U16" s="7">
        <f t="shared" si="11"/>
        <v>100</v>
      </c>
      <c r="V16" s="7">
        <f t="shared" si="12"/>
        <v>166.06118546845124</v>
      </c>
      <c r="W16" s="205"/>
    </row>
    <row r="17" spans="1:23">
      <c r="A17" s="145">
        <v>6</v>
      </c>
      <c r="B17" s="147"/>
      <c r="C17" s="146" t="s">
        <v>498</v>
      </c>
      <c r="D17" s="147" t="str">
        <f>D16</f>
        <v>транспортировка сточных вод</v>
      </c>
      <c r="E17" s="10"/>
      <c r="F17" s="10"/>
      <c r="G17" s="10"/>
      <c r="H17" s="10"/>
      <c r="I17" s="11"/>
      <c r="J17" s="10"/>
      <c r="K17" s="10"/>
      <c r="L17" s="10"/>
      <c r="M17" s="11"/>
      <c r="N17" s="7"/>
      <c r="O17" s="10">
        <v>2.75</v>
      </c>
      <c r="P17" s="10">
        <v>2.75</v>
      </c>
      <c r="Q17" s="11">
        <f>100</f>
        <v>100</v>
      </c>
      <c r="R17" s="7">
        <f t="shared" si="10"/>
        <v>100</v>
      </c>
      <c r="S17" s="19">
        <v>2.62</v>
      </c>
      <c r="T17" s="19">
        <v>2.62</v>
      </c>
      <c r="U17" s="7">
        <f t="shared" si="11"/>
        <v>95.27272727272728</v>
      </c>
      <c r="V17" s="7">
        <f t="shared" si="12"/>
        <v>100</v>
      </c>
      <c r="W17" s="206"/>
    </row>
    <row r="18" spans="1:23" ht="28.5" customHeight="1">
      <c r="A18" s="204">
        <v>7</v>
      </c>
      <c r="B18" s="22"/>
      <c r="C18" s="235" t="s">
        <v>89</v>
      </c>
      <c r="D18" s="22" t="s">
        <v>20</v>
      </c>
      <c r="E18" s="10">
        <v>23.79</v>
      </c>
      <c r="F18" s="10">
        <f t="shared" si="18"/>
        <v>23.79</v>
      </c>
      <c r="G18" s="10">
        <v>34.49</v>
      </c>
      <c r="H18" s="11">
        <f t="shared" si="19"/>
        <v>100</v>
      </c>
      <c r="I18" s="11">
        <f t="shared" si="20"/>
        <v>144.97688104245483</v>
      </c>
      <c r="J18" s="10">
        <v>34.49</v>
      </c>
      <c r="K18" s="10">
        <f t="shared" ref="K18" si="31">J18</f>
        <v>34.49</v>
      </c>
      <c r="L18" s="10">
        <v>35.57</v>
      </c>
      <c r="M18" s="11">
        <f t="shared" si="22"/>
        <v>100</v>
      </c>
      <c r="N18" s="7">
        <f t="shared" si="23"/>
        <v>103.13134241809219</v>
      </c>
      <c r="O18" s="10">
        <v>35.57</v>
      </c>
      <c r="P18" s="10">
        <v>39.72</v>
      </c>
      <c r="Q18" s="11">
        <f>O18/L18*100</f>
        <v>100</v>
      </c>
      <c r="R18" s="7">
        <f>P18/O18*100</f>
        <v>111.6671352263143</v>
      </c>
      <c r="S18" s="10">
        <v>39.72</v>
      </c>
      <c r="T18" s="10">
        <v>40.549999999999997</v>
      </c>
      <c r="U18" s="11">
        <f>S18/P18*100</f>
        <v>100</v>
      </c>
      <c r="V18" s="11">
        <f>T18/S18*100</f>
        <v>102.08962739174218</v>
      </c>
      <c r="W18" s="204" t="s">
        <v>413</v>
      </c>
    </row>
    <row r="19" spans="1:23" ht="41.25" customHeight="1">
      <c r="A19" s="205"/>
      <c r="B19" s="22"/>
      <c r="C19" s="235"/>
      <c r="D19" s="22" t="s">
        <v>59</v>
      </c>
      <c r="E19" s="10">
        <v>25.72</v>
      </c>
      <c r="F19" s="10">
        <v>25.72</v>
      </c>
      <c r="G19" s="10">
        <v>27.01</v>
      </c>
      <c r="H19" s="11">
        <f t="shared" si="19"/>
        <v>100</v>
      </c>
      <c r="I19" s="11">
        <f t="shared" si="20"/>
        <v>105.01555209953344</v>
      </c>
      <c r="J19" s="10">
        <v>27.01</v>
      </c>
      <c r="K19" s="10">
        <v>27.01</v>
      </c>
      <c r="L19" s="10">
        <v>28.17</v>
      </c>
      <c r="M19" s="11">
        <f t="shared" si="22"/>
        <v>100</v>
      </c>
      <c r="N19" s="7">
        <f t="shared" si="23"/>
        <v>104.29470566456868</v>
      </c>
      <c r="O19" s="10">
        <v>28.64</v>
      </c>
      <c r="P19" s="10">
        <v>29.08</v>
      </c>
      <c r="Q19" s="11">
        <f t="shared" ref="Q19:Q25" si="32">O19/L19*100</f>
        <v>101.66844160454384</v>
      </c>
      <c r="R19" s="7">
        <f t="shared" ref="R19:R25" si="33">P19/O19*100</f>
        <v>101.536312849162</v>
      </c>
      <c r="S19" s="10">
        <v>29.08</v>
      </c>
      <c r="T19" s="10">
        <v>30.71</v>
      </c>
      <c r="U19" s="11">
        <f t="shared" ref="U19:U25" si="34">S19/P19*100</f>
        <v>100</v>
      </c>
      <c r="V19" s="11">
        <f t="shared" ref="V19:V25" si="35">T19/S19*100</f>
        <v>105.60522696011006</v>
      </c>
      <c r="W19" s="205"/>
    </row>
    <row r="20" spans="1:23">
      <c r="A20" s="205"/>
      <c r="B20" s="22"/>
      <c r="C20" s="235"/>
      <c r="D20" s="22" t="s">
        <v>32</v>
      </c>
      <c r="E20" s="10">
        <v>13.53</v>
      </c>
      <c r="F20" s="10">
        <v>13.53</v>
      </c>
      <c r="G20" s="10">
        <v>15.36</v>
      </c>
      <c r="H20" s="11">
        <f t="shared" si="19"/>
        <v>100</v>
      </c>
      <c r="I20" s="11">
        <f t="shared" si="20"/>
        <v>113.52549889135256</v>
      </c>
      <c r="J20" s="10">
        <v>15.36</v>
      </c>
      <c r="K20" s="10">
        <v>15.36</v>
      </c>
      <c r="L20" s="10">
        <v>18.7</v>
      </c>
      <c r="M20" s="11">
        <f t="shared" si="22"/>
        <v>100</v>
      </c>
      <c r="N20" s="7">
        <f t="shared" si="23"/>
        <v>121.74479166666667</v>
      </c>
      <c r="O20" s="10">
        <v>18.7</v>
      </c>
      <c r="P20" s="10">
        <v>25.74</v>
      </c>
      <c r="Q20" s="11">
        <f t="shared" si="32"/>
        <v>100</v>
      </c>
      <c r="R20" s="7">
        <f t="shared" si="33"/>
        <v>137.64705882352942</v>
      </c>
      <c r="S20" s="10">
        <v>25.74</v>
      </c>
      <c r="T20" s="10">
        <v>26.49</v>
      </c>
      <c r="U20" s="11">
        <f t="shared" si="34"/>
        <v>100</v>
      </c>
      <c r="V20" s="11">
        <f t="shared" si="35"/>
        <v>102.91375291375292</v>
      </c>
      <c r="W20" s="205"/>
    </row>
    <row r="21" spans="1:23">
      <c r="A21" s="206"/>
      <c r="B21" s="22"/>
      <c r="C21" s="235"/>
      <c r="D21" s="22" t="s">
        <v>21</v>
      </c>
      <c r="E21" s="10">
        <v>17.78</v>
      </c>
      <c r="F21" s="10">
        <v>17.78</v>
      </c>
      <c r="G21" s="10">
        <v>20.81</v>
      </c>
      <c r="H21" s="11">
        <f t="shared" si="19"/>
        <v>100</v>
      </c>
      <c r="I21" s="11">
        <f t="shared" si="20"/>
        <v>117.0416197975253</v>
      </c>
      <c r="J21" s="10">
        <v>20.81</v>
      </c>
      <c r="K21" s="10">
        <v>20.81</v>
      </c>
      <c r="L21" s="10">
        <v>23.29</v>
      </c>
      <c r="M21" s="11">
        <f t="shared" si="22"/>
        <v>100</v>
      </c>
      <c r="N21" s="7">
        <f t="shared" si="23"/>
        <v>111.91734742912062</v>
      </c>
      <c r="O21" s="10">
        <v>23.29</v>
      </c>
      <c r="P21" s="10">
        <v>24.48</v>
      </c>
      <c r="Q21" s="11">
        <f t="shared" si="32"/>
        <v>100</v>
      </c>
      <c r="R21" s="7">
        <f t="shared" si="33"/>
        <v>105.1094890510949</v>
      </c>
      <c r="S21" s="10">
        <v>24.48</v>
      </c>
      <c r="T21" s="10">
        <v>25.05</v>
      </c>
      <c r="U21" s="11">
        <f t="shared" si="34"/>
        <v>100</v>
      </c>
      <c r="V21" s="11">
        <f t="shared" si="35"/>
        <v>102.32843137254901</v>
      </c>
      <c r="W21" s="206"/>
    </row>
    <row r="22" spans="1:23">
      <c r="A22" s="204">
        <v>8</v>
      </c>
      <c r="B22" s="22"/>
      <c r="C22" s="204" t="s">
        <v>304</v>
      </c>
      <c r="D22" s="22" t="s">
        <v>20</v>
      </c>
      <c r="E22" s="10" t="s">
        <v>31</v>
      </c>
      <c r="F22" s="10" t="s">
        <v>31</v>
      </c>
      <c r="G22" s="10">
        <v>26.2</v>
      </c>
      <c r="H22" s="10" t="s">
        <v>31</v>
      </c>
      <c r="I22" s="11">
        <v>113.17494600431965</v>
      </c>
      <c r="J22" s="10">
        <v>26.2</v>
      </c>
      <c r="K22" s="10">
        <f>J22</f>
        <v>26.2</v>
      </c>
      <c r="L22" s="10">
        <v>28.26</v>
      </c>
      <c r="M22" s="11">
        <f>K22/J22*100</f>
        <v>100</v>
      </c>
      <c r="N22" s="7">
        <f>L22/K22*100</f>
        <v>107.86259541984732</v>
      </c>
      <c r="O22" s="10">
        <v>28.26</v>
      </c>
      <c r="P22" s="10">
        <v>29.75</v>
      </c>
      <c r="Q22" s="11">
        <f t="shared" si="32"/>
        <v>100</v>
      </c>
      <c r="R22" s="7">
        <f t="shared" si="33"/>
        <v>105.27246992215144</v>
      </c>
      <c r="S22" s="10">
        <v>29.75</v>
      </c>
      <c r="T22" s="10">
        <v>32.49</v>
      </c>
      <c r="U22" s="11">
        <f t="shared" si="34"/>
        <v>100</v>
      </c>
      <c r="V22" s="11">
        <f t="shared" si="35"/>
        <v>109.21008403361346</v>
      </c>
      <c r="W22" s="205" t="s">
        <v>414</v>
      </c>
    </row>
    <row r="23" spans="1:23" ht="30.75" customHeight="1">
      <c r="A23" s="205"/>
      <c r="B23" s="22"/>
      <c r="C23" s="205"/>
      <c r="D23" s="22" t="s">
        <v>59</v>
      </c>
      <c r="E23" s="10" t="s">
        <v>31</v>
      </c>
      <c r="F23" s="10" t="s">
        <v>31</v>
      </c>
      <c r="G23" s="10">
        <v>18.54</v>
      </c>
      <c r="H23" s="10" t="s">
        <v>31</v>
      </c>
      <c r="I23" s="11">
        <v>105.04249291784701</v>
      </c>
      <c r="J23" s="10">
        <v>18.54</v>
      </c>
      <c r="K23" s="10">
        <f>J23</f>
        <v>18.54</v>
      </c>
      <c r="L23" s="10">
        <v>19.34</v>
      </c>
      <c r="M23" s="11">
        <f t="shared" ref="M23:M27" si="36">K23/J23*100</f>
        <v>100</v>
      </c>
      <c r="N23" s="7">
        <f t="shared" ref="N23:N27" si="37">L23/K23*100</f>
        <v>104.31499460625675</v>
      </c>
      <c r="O23" s="10">
        <v>19.670000000000002</v>
      </c>
      <c r="P23" s="10">
        <v>19.97</v>
      </c>
      <c r="Q23" s="11">
        <f t="shared" si="32"/>
        <v>101.7063081695967</v>
      </c>
      <c r="R23" s="7">
        <f t="shared" si="33"/>
        <v>101.52516522623283</v>
      </c>
      <c r="S23" s="10">
        <v>19.97</v>
      </c>
      <c r="T23" s="10">
        <v>21.08</v>
      </c>
      <c r="U23" s="11">
        <f t="shared" si="34"/>
        <v>100</v>
      </c>
      <c r="V23" s="11">
        <f t="shared" si="35"/>
        <v>105.55833750625938</v>
      </c>
      <c r="W23" s="205"/>
    </row>
    <row r="24" spans="1:23">
      <c r="A24" s="205"/>
      <c r="B24" s="22"/>
      <c r="C24" s="205"/>
      <c r="D24" s="22" t="s">
        <v>21</v>
      </c>
      <c r="E24" s="10" t="s">
        <v>31</v>
      </c>
      <c r="F24" s="10" t="s">
        <v>31</v>
      </c>
      <c r="G24" s="10">
        <v>23.26</v>
      </c>
      <c r="H24" s="10" t="s">
        <v>31</v>
      </c>
      <c r="I24" s="11">
        <v>111.2386417981827</v>
      </c>
      <c r="J24" s="10">
        <v>23.26</v>
      </c>
      <c r="K24" s="10">
        <f>J24</f>
        <v>23.26</v>
      </c>
      <c r="L24" s="10">
        <v>25</v>
      </c>
      <c r="M24" s="11">
        <f t="shared" si="36"/>
        <v>100</v>
      </c>
      <c r="N24" s="7">
        <f t="shared" si="37"/>
        <v>107.48065348237317</v>
      </c>
      <c r="O24" s="10">
        <v>25</v>
      </c>
      <c r="P24" s="10">
        <v>27.99</v>
      </c>
      <c r="Q24" s="11">
        <f t="shared" si="32"/>
        <v>100</v>
      </c>
      <c r="R24" s="7">
        <f t="shared" si="33"/>
        <v>111.96</v>
      </c>
      <c r="S24" s="10">
        <v>27.99</v>
      </c>
      <c r="T24" s="10">
        <v>30.96</v>
      </c>
      <c r="U24" s="11">
        <f t="shared" si="34"/>
        <v>100</v>
      </c>
      <c r="V24" s="11">
        <f t="shared" si="35"/>
        <v>110.61093247588425</v>
      </c>
      <c r="W24" s="205"/>
    </row>
    <row r="25" spans="1:23" ht="44.25" customHeight="1">
      <c r="A25" s="205"/>
      <c r="B25" s="22"/>
      <c r="C25" s="205"/>
      <c r="D25" s="22" t="s">
        <v>60</v>
      </c>
      <c r="E25" s="10" t="s">
        <v>31</v>
      </c>
      <c r="F25" s="10" t="s">
        <v>31</v>
      </c>
      <c r="G25" s="10">
        <v>13.39</v>
      </c>
      <c r="H25" s="10" t="s">
        <v>31</v>
      </c>
      <c r="I25" s="11">
        <v>104.93730407523512</v>
      </c>
      <c r="J25" s="10">
        <v>13.39</v>
      </c>
      <c r="K25" s="10">
        <f>J25</f>
        <v>13.39</v>
      </c>
      <c r="L25" s="10">
        <v>13.97</v>
      </c>
      <c r="M25" s="11">
        <f t="shared" si="36"/>
        <v>100</v>
      </c>
      <c r="N25" s="7">
        <f t="shared" si="37"/>
        <v>104.33159073935774</v>
      </c>
      <c r="O25" s="10">
        <v>14.21</v>
      </c>
      <c r="P25" s="10">
        <v>14.42</v>
      </c>
      <c r="Q25" s="11">
        <f t="shared" si="32"/>
        <v>101.71796707229778</v>
      </c>
      <c r="R25" s="7">
        <f t="shared" si="33"/>
        <v>101.47783251231526</v>
      </c>
      <c r="S25" s="10">
        <v>14.42</v>
      </c>
      <c r="T25" s="10">
        <v>15.23</v>
      </c>
      <c r="U25" s="11">
        <f t="shared" si="34"/>
        <v>100</v>
      </c>
      <c r="V25" s="11">
        <f t="shared" si="35"/>
        <v>105.61719833564493</v>
      </c>
      <c r="W25" s="205"/>
    </row>
    <row r="26" spans="1:23" hidden="1">
      <c r="A26" s="205"/>
      <c r="B26" s="22"/>
      <c r="C26" s="205"/>
      <c r="D26" s="22" t="s">
        <v>34</v>
      </c>
      <c r="E26" s="10" t="s">
        <v>31</v>
      </c>
      <c r="F26" s="10" t="s">
        <v>31</v>
      </c>
      <c r="G26" s="10">
        <v>3.7</v>
      </c>
      <c r="H26" s="10" t="s">
        <v>31</v>
      </c>
      <c r="I26" s="11">
        <v>100</v>
      </c>
      <c r="J26" s="10">
        <v>3.7</v>
      </c>
      <c r="K26" s="10">
        <v>1.29</v>
      </c>
      <c r="L26" s="10">
        <v>1.29</v>
      </c>
      <c r="M26" s="10">
        <f t="shared" si="36"/>
        <v>34.864864864864863</v>
      </c>
      <c r="N26" s="7">
        <f t="shared" si="37"/>
        <v>100</v>
      </c>
      <c r="O26" s="10" t="s">
        <v>31</v>
      </c>
      <c r="P26" s="10" t="s">
        <v>31</v>
      </c>
      <c r="Q26" s="11" t="s">
        <v>31</v>
      </c>
      <c r="R26" s="7" t="s">
        <v>31</v>
      </c>
      <c r="S26" s="10" t="s">
        <v>31</v>
      </c>
      <c r="T26" s="10" t="s">
        <v>31</v>
      </c>
      <c r="U26" s="11" t="s">
        <v>31</v>
      </c>
      <c r="V26" s="11" t="s">
        <v>31</v>
      </c>
      <c r="W26" s="205"/>
    </row>
    <row r="27" spans="1:23" ht="30" hidden="1">
      <c r="A27" s="206"/>
      <c r="B27" s="22"/>
      <c r="C27" s="206"/>
      <c r="D27" s="22" t="s">
        <v>35</v>
      </c>
      <c r="E27" s="10" t="s">
        <v>31</v>
      </c>
      <c r="F27" s="10" t="s">
        <v>31</v>
      </c>
      <c r="G27" s="10">
        <v>3.98</v>
      </c>
      <c r="H27" s="10" t="s">
        <v>31</v>
      </c>
      <c r="I27" s="11">
        <v>100</v>
      </c>
      <c r="J27" s="10">
        <v>3.98</v>
      </c>
      <c r="K27" s="10">
        <v>2.11</v>
      </c>
      <c r="L27" s="10">
        <v>2.11</v>
      </c>
      <c r="M27" s="10">
        <f t="shared" si="36"/>
        <v>53.015075376884425</v>
      </c>
      <c r="N27" s="7">
        <f t="shared" si="37"/>
        <v>100</v>
      </c>
      <c r="O27" s="10" t="s">
        <v>31</v>
      </c>
      <c r="P27" s="10" t="s">
        <v>31</v>
      </c>
      <c r="Q27" s="11" t="s">
        <v>31</v>
      </c>
      <c r="R27" s="7" t="s">
        <v>31</v>
      </c>
      <c r="S27" s="10" t="s">
        <v>31</v>
      </c>
      <c r="T27" s="10" t="s">
        <v>31</v>
      </c>
      <c r="U27" s="11" t="s">
        <v>31</v>
      </c>
      <c r="V27" s="11" t="s">
        <v>31</v>
      </c>
      <c r="W27" s="206"/>
    </row>
    <row r="28" spans="1:23" ht="13.9" customHeight="1">
      <c r="A28" s="228" t="s">
        <v>73</v>
      </c>
      <c r="B28" s="229"/>
      <c r="C28" s="229"/>
      <c r="D28" s="229"/>
      <c r="E28" s="229"/>
      <c r="F28" s="229"/>
      <c r="G28" s="229"/>
      <c r="H28" s="229"/>
      <c r="I28" s="229"/>
      <c r="J28" s="229"/>
      <c r="K28" s="229"/>
      <c r="L28" s="229"/>
      <c r="M28" s="229"/>
      <c r="N28" s="229"/>
      <c r="O28" s="229"/>
      <c r="P28" s="229"/>
      <c r="Q28" s="229"/>
      <c r="R28" s="229"/>
      <c r="S28" s="229"/>
      <c r="T28" s="229"/>
      <c r="U28" s="229"/>
      <c r="V28" s="229"/>
      <c r="W28" s="230"/>
    </row>
    <row r="29" spans="1:23" ht="15" customHeight="1">
      <c r="A29" s="235">
        <v>1</v>
      </c>
      <c r="B29" s="31"/>
      <c r="C29" s="235" t="s">
        <v>100</v>
      </c>
      <c r="D29" s="31" t="s">
        <v>20</v>
      </c>
      <c r="E29" s="10">
        <v>22.8</v>
      </c>
      <c r="F29" s="10">
        <v>22.8</v>
      </c>
      <c r="G29" s="10">
        <v>29.63</v>
      </c>
      <c r="H29" s="11">
        <f>F29/E29*100</f>
        <v>100</v>
      </c>
      <c r="I29" s="11">
        <f>G29/F29*100</f>
        <v>129.95614035087721</v>
      </c>
      <c r="J29" s="10">
        <v>29.63</v>
      </c>
      <c r="K29" s="10">
        <v>29.63</v>
      </c>
      <c r="L29" s="10">
        <v>29.79</v>
      </c>
      <c r="M29" s="11">
        <f>K29/J29*100</f>
        <v>100</v>
      </c>
      <c r="N29" s="7">
        <f>L29/K29*100</f>
        <v>100.53999325008438</v>
      </c>
      <c r="O29" s="10">
        <v>29.74</v>
      </c>
      <c r="P29" s="10">
        <v>29.74</v>
      </c>
      <c r="Q29" s="11">
        <f>O29/L29*100</f>
        <v>99.832158442430341</v>
      </c>
      <c r="R29" s="7">
        <f t="shared" ref="R29:R34" si="38">P29/O29*100</f>
        <v>100</v>
      </c>
      <c r="S29" s="10">
        <f>P29</f>
        <v>29.74</v>
      </c>
      <c r="T29" s="10">
        <v>31.44</v>
      </c>
      <c r="U29" s="11">
        <f>S29/P29*100</f>
        <v>100</v>
      </c>
      <c r="V29" s="11">
        <f>T29/S29*100</f>
        <v>105.71620712844654</v>
      </c>
      <c r="W29" s="267" t="s">
        <v>501</v>
      </c>
    </row>
    <row r="30" spans="1:23" ht="30">
      <c r="A30" s="235"/>
      <c r="B30" s="31"/>
      <c r="C30" s="235"/>
      <c r="D30" s="31" t="s">
        <v>260</v>
      </c>
      <c r="E30" s="10">
        <v>20.350000000000001</v>
      </c>
      <c r="F30" s="10">
        <v>20.350000000000001</v>
      </c>
      <c r="G30" s="10">
        <v>21.36</v>
      </c>
      <c r="H30" s="11">
        <f t="shared" ref="H30:H32" si="39">F30/E30*100</f>
        <v>100</v>
      </c>
      <c r="I30" s="11">
        <f t="shared" ref="I30:I32" si="40">G30/F30*100</f>
        <v>104.96314496314496</v>
      </c>
      <c r="J30" s="10">
        <v>21.36</v>
      </c>
      <c r="K30" s="10">
        <v>21.36</v>
      </c>
      <c r="L30" s="10">
        <v>22.28</v>
      </c>
      <c r="M30" s="11">
        <f t="shared" ref="M30:M32" si="41">K30/J30*100</f>
        <v>100</v>
      </c>
      <c r="N30" s="7">
        <f t="shared" ref="N30:N32" si="42">L30/K30*100</f>
        <v>104.30711610486891</v>
      </c>
      <c r="O30" s="10">
        <v>22.28</v>
      </c>
      <c r="P30" s="10">
        <v>22.61</v>
      </c>
      <c r="Q30" s="11">
        <f t="shared" ref="Q30:Q34" si="43">O30/L30*100</f>
        <v>100</v>
      </c>
      <c r="R30" s="7">
        <f t="shared" si="38"/>
        <v>101.4811490125673</v>
      </c>
      <c r="S30" s="10">
        <f>P30</f>
        <v>22.61</v>
      </c>
      <c r="T30" s="10">
        <v>23.88</v>
      </c>
      <c r="U30" s="11">
        <f t="shared" ref="U30:U34" si="44">S30/P30*100</f>
        <v>100</v>
      </c>
      <c r="V30" s="11">
        <f t="shared" ref="V30:V34" si="45">T30/S30*100</f>
        <v>105.61698363555949</v>
      </c>
      <c r="W30" s="268"/>
    </row>
    <row r="31" spans="1:23">
      <c r="A31" s="31">
        <v>2</v>
      </c>
      <c r="B31" s="31"/>
      <c r="C31" s="31" t="s">
        <v>98</v>
      </c>
      <c r="D31" s="31" t="s">
        <v>20</v>
      </c>
      <c r="E31" s="10">
        <v>14.99</v>
      </c>
      <c r="F31" s="10">
        <v>14.99</v>
      </c>
      <c r="G31" s="10">
        <v>15.57</v>
      </c>
      <c r="H31" s="11">
        <f t="shared" si="39"/>
        <v>100</v>
      </c>
      <c r="I31" s="11">
        <f t="shared" si="40"/>
        <v>103.8692461641094</v>
      </c>
      <c r="J31" s="10">
        <v>15.57</v>
      </c>
      <c r="K31" s="10">
        <v>15.57</v>
      </c>
      <c r="L31" s="10">
        <v>17.29</v>
      </c>
      <c r="M31" s="11">
        <f t="shared" si="41"/>
        <v>100</v>
      </c>
      <c r="N31" s="7">
        <f t="shared" si="42"/>
        <v>111.04688503532434</v>
      </c>
      <c r="O31" s="10">
        <v>17.29</v>
      </c>
      <c r="P31" s="10">
        <v>18.07</v>
      </c>
      <c r="Q31" s="11">
        <f t="shared" si="43"/>
        <v>100</v>
      </c>
      <c r="R31" s="7">
        <f t="shared" si="38"/>
        <v>104.51127819548873</v>
      </c>
      <c r="S31" s="10">
        <f>P31</f>
        <v>18.07</v>
      </c>
      <c r="T31" s="10">
        <v>18.68</v>
      </c>
      <c r="U31" s="11">
        <f t="shared" si="44"/>
        <v>100</v>
      </c>
      <c r="V31" s="11">
        <f t="shared" si="45"/>
        <v>103.37576092971776</v>
      </c>
      <c r="W31" s="268"/>
    </row>
    <row r="32" spans="1:23" ht="45">
      <c r="A32" s="31">
        <v>3</v>
      </c>
      <c r="B32" s="31"/>
      <c r="C32" s="31" t="s">
        <v>99</v>
      </c>
      <c r="D32" s="31" t="s">
        <v>20</v>
      </c>
      <c r="E32" s="10">
        <v>13.5</v>
      </c>
      <c r="F32" s="10">
        <v>13.5</v>
      </c>
      <c r="G32" s="10">
        <v>14.18</v>
      </c>
      <c r="H32" s="11">
        <f t="shared" si="39"/>
        <v>100</v>
      </c>
      <c r="I32" s="11">
        <f t="shared" si="40"/>
        <v>105.03703703703704</v>
      </c>
      <c r="J32" s="10">
        <v>14.18</v>
      </c>
      <c r="K32" s="10">
        <v>13.85</v>
      </c>
      <c r="L32" s="10">
        <v>13.85</v>
      </c>
      <c r="M32" s="11">
        <f t="shared" si="41"/>
        <v>97.672778561354022</v>
      </c>
      <c r="N32" s="7">
        <f t="shared" si="42"/>
        <v>100</v>
      </c>
      <c r="O32" s="10">
        <v>13.85</v>
      </c>
      <c r="P32" s="10">
        <v>14.18</v>
      </c>
      <c r="Q32" s="11">
        <f t="shared" si="43"/>
        <v>100</v>
      </c>
      <c r="R32" s="7">
        <f t="shared" si="38"/>
        <v>102.38267148014441</v>
      </c>
      <c r="S32" s="10">
        <v>14.17</v>
      </c>
      <c r="T32" s="10">
        <v>14.17</v>
      </c>
      <c r="U32" s="11">
        <f t="shared" si="44"/>
        <v>99.929478138222848</v>
      </c>
      <c r="V32" s="11">
        <f t="shared" si="45"/>
        <v>100</v>
      </c>
      <c r="W32" s="10" t="s">
        <v>346</v>
      </c>
    </row>
    <row r="33" spans="1:23" ht="43.5" customHeight="1">
      <c r="A33" s="204">
        <v>4</v>
      </c>
      <c r="B33" s="31"/>
      <c r="C33" s="204" t="s">
        <v>500</v>
      </c>
      <c r="D33" s="31" t="s">
        <v>21</v>
      </c>
      <c r="E33" s="10"/>
      <c r="F33" s="10"/>
      <c r="G33" s="10"/>
      <c r="H33" s="11"/>
      <c r="I33" s="11"/>
      <c r="J33" s="10"/>
      <c r="K33" s="10" t="s">
        <v>31</v>
      </c>
      <c r="L33" s="10">
        <v>34.25</v>
      </c>
      <c r="M33" s="11" t="s">
        <v>31</v>
      </c>
      <c r="N33" s="11">
        <v>106.5</v>
      </c>
      <c r="O33" s="10">
        <v>34.25</v>
      </c>
      <c r="P33" s="10">
        <v>34.36</v>
      </c>
      <c r="Q33" s="11">
        <f t="shared" si="43"/>
        <v>100</v>
      </c>
      <c r="R33" s="7">
        <f t="shared" si="38"/>
        <v>100.32116788321169</v>
      </c>
      <c r="S33" s="10">
        <f>P33</f>
        <v>34.36</v>
      </c>
      <c r="T33" s="10">
        <v>36.299999999999997</v>
      </c>
      <c r="U33" s="11">
        <f t="shared" si="44"/>
        <v>100</v>
      </c>
      <c r="V33" s="11">
        <f t="shared" si="45"/>
        <v>105.64610011641442</v>
      </c>
      <c r="W33" s="268" t="str">
        <f>W29</f>
        <v>Постановление Департамента энергетики и тарифов Ивановской области от 04.12.2019 № 53-к/1</v>
      </c>
    </row>
    <row r="34" spans="1:23" ht="55.5" customHeight="1">
      <c r="A34" s="206"/>
      <c r="B34" s="31"/>
      <c r="C34" s="206"/>
      <c r="D34" s="31" t="s">
        <v>260</v>
      </c>
      <c r="E34" s="10"/>
      <c r="F34" s="10"/>
      <c r="G34" s="10"/>
      <c r="H34" s="11"/>
      <c r="I34" s="11"/>
      <c r="J34" s="10"/>
      <c r="K34" s="10" t="s">
        <v>31</v>
      </c>
      <c r="L34" s="10">
        <v>27.39</v>
      </c>
      <c r="M34" s="11" t="s">
        <v>31</v>
      </c>
      <c r="N34" s="11">
        <v>100</v>
      </c>
      <c r="O34" s="10">
        <v>27.39</v>
      </c>
      <c r="P34" s="10">
        <v>27.8</v>
      </c>
      <c r="Q34" s="11">
        <f t="shared" si="43"/>
        <v>100</v>
      </c>
      <c r="R34" s="7">
        <f t="shared" si="38"/>
        <v>101.49689667761956</v>
      </c>
      <c r="S34" s="10">
        <f>P34</f>
        <v>27.8</v>
      </c>
      <c r="T34" s="10">
        <v>29.36</v>
      </c>
      <c r="U34" s="11">
        <f t="shared" si="44"/>
        <v>100</v>
      </c>
      <c r="V34" s="11">
        <f t="shared" si="45"/>
        <v>105.6115107913669</v>
      </c>
      <c r="W34" s="269"/>
    </row>
    <row r="35" spans="1:23" s="5" customFormat="1" ht="14.25" customHeight="1">
      <c r="A35" s="249" t="s">
        <v>10</v>
      </c>
      <c r="B35" s="250"/>
      <c r="C35" s="250"/>
      <c r="D35" s="250"/>
      <c r="E35" s="250"/>
      <c r="F35" s="250"/>
      <c r="G35" s="250"/>
      <c r="H35" s="250"/>
      <c r="I35" s="250"/>
      <c r="J35" s="250"/>
      <c r="K35" s="250"/>
      <c r="L35" s="250"/>
      <c r="M35" s="250"/>
      <c r="N35" s="250"/>
      <c r="O35" s="250"/>
      <c r="P35" s="250"/>
      <c r="Q35" s="250"/>
      <c r="R35" s="250"/>
      <c r="S35" s="250"/>
      <c r="T35" s="250"/>
      <c r="U35" s="250"/>
      <c r="V35" s="250"/>
      <c r="W35" s="251"/>
    </row>
    <row r="36" spans="1:23" s="5" customFormat="1" ht="15" customHeight="1">
      <c r="A36" s="204">
        <v>1</v>
      </c>
      <c r="B36" s="14"/>
      <c r="C36" s="204" t="s">
        <v>410</v>
      </c>
      <c r="D36" s="14" t="s">
        <v>58</v>
      </c>
      <c r="E36" s="10">
        <v>18.39</v>
      </c>
      <c r="F36" s="10">
        <f>E36</f>
        <v>18.39</v>
      </c>
      <c r="G36" s="10">
        <v>19.309999999999999</v>
      </c>
      <c r="H36" s="11">
        <f>F36/E36*100</f>
        <v>100</v>
      </c>
      <c r="I36" s="11">
        <f>G36/F36*100</f>
        <v>105.0027188689505</v>
      </c>
      <c r="J36" s="10">
        <f>G36</f>
        <v>19.309999999999999</v>
      </c>
      <c r="K36" s="10">
        <f>G36</f>
        <v>19.309999999999999</v>
      </c>
      <c r="L36" s="10">
        <v>20.56</v>
      </c>
      <c r="M36" s="11">
        <f t="shared" ref="M36:M53" si="46">K36/J36*100</f>
        <v>100</v>
      </c>
      <c r="N36" s="7">
        <f t="shared" ref="N36:N53" si="47">L36/K36*100</f>
        <v>106.47332988089073</v>
      </c>
      <c r="O36" s="10">
        <v>20.56</v>
      </c>
      <c r="P36" s="10">
        <v>21.64</v>
      </c>
      <c r="Q36" s="11">
        <f>O36/L36*100</f>
        <v>100</v>
      </c>
      <c r="R36" s="7">
        <f>P36/O36*100</f>
        <v>105.25291828793775</v>
      </c>
      <c r="S36" s="10">
        <f t="shared" ref="S36:S41" si="48">P36</f>
        <v>21.64</v>
      </c>
      <c r="T36" s="10">
        <v>26.38</v>
      </c>
      <c r="U36" s="11">
        <f>S36/P36*100</f>
        <v>100</v>
      </c>
      <c r="V36" s="11">
        <f>T36/S36*100</f>
        <v>121.90388170055454</v>
      </c>
      <c r="W36" s="204" t="s">
        <v>411</v>
      </c>
    </row>
    <row r="37" spans="1:23" s="5" customFormat="1" ht="30" customHeight="1">
      <c r="A37" s="205"/>
      <c r="B37" s="14"/>
      <c r="C37" s="205"/>
      <c r="D37" s="14" t="s">
        <v>217</v>
      </c>
      <c r="E37" s="10">
        <v>21.35</v>
      </c>
      <c r="F37" s="10">
        <f>E37</f>
        <v>21.35</v>
      </c>
      <c r="G37" s="10">
        <v>22.42</v>
      </c>
      <c r="H37" s="11">
        <f t="shared" ref="H37:H39" si="49">F37/E37*100</f>
        <v>100</v>
      </c>
      <c r="I37" s="11">
        <f t="shared" ref="I37:I39" si="50">G37/F37*100</f>
        <v>105.01170960187353</v>
      </c>
      <c r="J37" s="10">
        <f>G37</f>
        <v>22.42</v>
      </c>
      <c r="K37" s="10">
        <f>G37</f>
        <v>22.42</v>
      </c>
      <c r="L37" s="10">
        <v>23.39</v>
      </c>
      <c r="M37" s="11">
        <f t="shared" ref="M37" si="51">K37/J37*100</f>
        <v>100</v>
      </c>
      <c r="N37" s="7">
        <f t="shared" ref="N37" si="52">L37/K37*100</f>
        <v>104.32649420160571</v>
      </c>
      <c r="O37" s="10">
        <v>23.78</v>
      </c>
      <c r="P37" s="10">
        <v>24.14</v>
      </c>
      <c r="Q37" s="11">
        <f t="shared" ref="Q37:Q57" si="53">O37/L37*100</f>
        <v>101.6673792218897</v>
      </c>
      <c r="R37" s="7">
        <f t="shared" ref="R37:R57" si="54">P37/O37*100</f>
        <v>101.51387720773759</v>
      </c>
      <c r="S37" s="10">
        <f t="shared" si="48"/>
        <v>24.14</v>
      </c>
      <c r="T37" s="10">
        <v>25.5</v>
      </c>
      <c r="U37" s="11">
        <f t="shared" ref="U37:U57" si="55">S37/P37*100</f>
        <v>100</v>
      </c>
      <c r="V37" s="11">
        <f t="shared" ref="V37:V57" si="56">T37/S37*100</f>
        <v>105.63380281690141</v>
      </c>
      <c r="W37" s="205"/>
    </row>
    <row r="38" spans="1:23" s="5" customFormat="1">
      <c r="A38" s="205"/>
      <c r="B38" s="14"/>
      <c r="C38" s="205"/>
      <c r="D38" s="14" t="s">
        <v>21</v>
      </c>
      <c r="E38" s="10">
        <v>12.44</v>
      </c>
      <c r="F38" s="10">
        <f>E38</f>
        <v>12.44</v>
      </c>
      <c r="G38" s="10">
        <v>15</v>
      </c>
      <c r="H38" s="11">
        <f t="shared" si="49"/>
        <v>100</v>
      </c>
      <c r="I38" s="11">
        <f t="shared" si="50"/>
        <v>120.57877813504822</v>
      </c>
      <c r="J38" s="10">
        <f>G38</f>
        <v>15</v>
      </c>
      <c r="K38" s="10">
        <f>G38</f>
        <v>15</v>
      </c>
      <c r="L38" s="10">
        <v>34.67</v>
      </c>
      <c r="M38" s="11">
        <f t="shared" si="46"/>
        <v>100</v>
      </c>
      <c r="N38" s="7">
        <f t="shared" si="47"/>
        <v>231.13333333333333</v>
      </c>
      <c r="O38" s="10">
        <v>34.67</v>
      </c>
      <c r="P38" s="10">
        <v>40.25</v>
      </c>
      <c r="Q38" s="11">
        <f t="shared" si="53"/>
        <v>100</v>
      </c>
      <c r="R38" s="7">
        <f t="shared" si="54"/>
        <v>116.09460628785693</v>
      </c>
      <c r="S38" s="10">
        <f t="shared" si="48"/>
        <v>40.25</v>
      </c>
      <c r="T38" s="10">
        <v>44.7</v>
      </c>
      <c r="U38" s="11">
        <f t="shared" si="55"/>
        <v>100</v>
      </c>
      <c r="V38" s="11">
        <f t="shared" si="56"/>
        <v>111.05590062111801</v>
      </c>
      <c r="W38" s="205"/>
    </row>
    <row r="39" spans="1:23" s="5" customFormat="1" ht="28.5" customHeight="1">
      <c r="A39" s="205"/>
      <c r="B39" s="14"/>
      <c r="C39" s="205"/>
      <c r="D39" s="14" t="s">
        <v>218</v>
      </c>
      <c r="E39" s="10">
        <v>12.46</v>
      </c>
      <c r="F39" s="10">
        <f>E39</f>
        <v>12.46</v>
      </c>
      <c r="G39" s="10">
        <v>13.09</v>
      </c>
      <c r="H39" s="11">
        <f t="shared" si="49"/>
        <v>100</v>
      </c>
      <c r="I39" s="11">
        <f t="shared" si="50"/>
        <v>105.0561797752809</v>
      </c>
      <c r="J39" s="10">
        <f>G39</f>
        <v>13.09</v>
      </c>
      <c r="K39" s="10">
        <f>G39</f>
        <v>13.09</v>
      </c>
      <c r="L39" s="10">
        <v>13.65</v>
      </c>
      <c r="M39" s="11">
        <f t="shared" si="46"/>
        <v>100</v>
      </c>
      <c r="N39" s="7">
        <f t="shared" si="47"/>
        <v>104.27807486631015</v>
      </c>
      <c r="O39" s="10">
        <v>13.88</v>
      </c>
      <c r="P39" s="10">
        <v>14.09</v>
      </c>
      <c r="Q39" s="11">
        <f t="shared" si="53"/>
        <v>101.68498168498168</v>
      </c>
      <c r="R39" s="7">
        <f t="shared" si="54"/>
        <v>101.51296829971182</v>
      </c>
      <c r="S39" s="10">
        <f t="shared" si="48"/>
        <v>14.09</v>
      </c>
      <c r="T39" s="10">
        <v>14.88</v>
      </c>
      <c r="U39" s="11">
        <f t="shared" si="55"/>
        <v>100</v>
      </c>
      <c r="V39" s="11">
        <f t="shared" si="56"/>
        <v>105.60681334279631</v>
      </c>
      <c r="W39" s="205"/>
    </row>
    <row r="40" spans="1:23" s="5" customFormat="1" ht="30">
      <c r="A40" s="205"/>
      <c r="B40" s="14"/>
      <c r="C40" s="205"/>
      <c r="D40" s="14" t="s">
        <v>120</v>
      </c>
      <c r="E40" s="252" t="s">
        <v>316</v>
      </c>
      <c r="F40" s="253"/>
      <c r="G40" s="253"/>
      <c r="H40" s="253"/>
      <c r="I40" s="253"/>
      <c r="J40" s="254"/>
      <c r="K40" s="10">
        <v>23.34</v>
      </c>
      <c r="L40" s="10">
        <v>24.34</v>
      </c>
      <c r="M40" s="11" t="s">
        <v>31</v>
      </c>
      <c r="N40" s="7">
        <f>L40/K40*100</f>
        <v>104.28449014567266</v>
      </c>
      <c r="O40" s="10">
        <v>24.34</v>
      </c>
      <c r="P40" s="10">
        <v>26.37</v>
      </c>
      <c r="Q40" s="11">
        <f t="shared" si="53"/>
        <v>100</v>
      </c>
      <c r="R40" s="7">
        <f t="shared" si="54"/>
        <v>108.34018077239114</v>
      </c>
      <c r="S40" s="10">
        <f t="shared" si="48"/>
        <v>26.37</v>
      </c>
      <c r="T40" s="10">
        <v>29.5</v>
      </c>
      <c r="U40" s="11">
        <f t="shared" si="55"/>
        <v>100</v>
      </c>
      <c r="V40" s="11">
        <f t="shared" si="56"/>
        <v>111.86954872961698</v>
      </c>
      <c r="W40" s="205"/>
    </row>
    <row r="41" spans="1:23" s="5" customFormat="1" ht="45">
      <c r="A41" s="205"/>
      <c r="B41" s="14"/>
      <c r="C41" s="205"/>
      <c r="D41" s="14" t="s">
        <v>327</v>
      </c>
      <c r="E41" s="255"/>
      <c r="F41" s="256"/>
      <c r="G41" s="256"/>
      <c r="H41" s="256"/>
      <c r="I41" s="256"/>
      <c r="J41" s="257"/>
      <c r="K41" s="10">
        <v>15.2</v>
      </c>
      <c r="L41" s="10">
        <v>15.85</v>
      </c>
      <c r="M41" s="11" t="s">
        <v>31</v>
      </c>
      <c r="N41" s="7">
        <f t="shared" si="47"/>
        <v>104.2763157894737</v>
      </c>
      <c r="O41" s="10">
        <v>16.13</v>
      </c>
      <c r="P41" s="10">
        <v>16.37</v>
      </c>
      <c r="Q41" s="11">
        <f t="shared" si="53"/>
        <v>101.76656151419559</v>
      </c>
      <c r="R41" s="7">
        <f t="shared" si="54"/>
        <v>101.4879107253565</v>
      </c>
      <c r="S41" s="10">
        <f t="shared" si="48"/>
        <v>16.37</v>
      </c>
      <c r="T41" s="10">
        <v>17.28</v>
      </c>
      <c r="U41" s="11">
        <f t="shared" si="55"/>
        <v>100</v>
      </c>
      <c r="V41" s="11">
        <f t="shared" si="56"/>
        <v>105.5589492974954</v>
      </c>
      <c r="W41" s="205"/>
    </row>
    <row r="42" spans="1:23" s="5" customFormat="1" ht="30">
      <c r="A42" s="205"/>
      <c r="B42" s="14"/>
      <c r="C42" s="205"/>
      <c r="D42" s="14" t="s">
        <v>328</v>
      </c>
      <c r="E42" s="16"/>
      <c r="F42" s="17"/>
      <c r="G42" s="17"/>
      <c r="H42" s="17"/>
      <c r="I42" s="17"/>
      <c r="J42" s="253" t="s">
        <v>336</v>
      </c>
      <c r="K42" s="253"/>
      <c r="L42" s="253"/>
      <c r="M42" s="253"/>
      <c r="N42" s="254"/>
      <c r="O42" s="19">
        <v>24.89</v>
      </c>
      <c r="P42" s="19">
        <v>24.89</v>
      </c>
      <c r="Q42" s="11" t="s">
        <v>31</v>
      </c>
      <c r="R42" s="7">
        <f t="shared" si="54"/>
        <v>100</v>
      </c>
      <c r="S42" s="10">
        <v>24.22</v>
      </c>
      <c r="T42" s="10">
        <v>24.22</v>
      </c>
      <c r="U42" s="11">
        <f>S42/P42*100</f>
        <v>97.308155885897946</v>
      </c>
      <c r="V42" s="11">
        <f t="shared" si="56"/>
        <v>100</v>
      </c>
      <c r="W42" s="205"/>
    </row>
    <row r="43" spans="1:23" s="5" customFormat="1" ht="45">
      <c r="A43" s="205"/>
      <c r="B43" s="14"/>
      <c r="C43" s="205"/>
      <c r="D43" s="14" t="s">
        <v>331</v>
      </c>
      <c r="E43" s="16"/>
      <c r="F43" s="17"/>
      <c r="G43" s="17"/>
      <c r="H43" s="17"/>
      <c r="I43" s="17"/>
      <c r="J43" s="265"/>
      <c r="K43" s="265"/>
      <c r="L43" s="265"/>
      <c r="M43" s="265"/>
      <c r="N43" s="266"/>
      <c r="O43" s="19">
        <v>13.88</v>
      </c>
      <c r="P43" s="19">
        <v>14.09</v>
      </c>
      <c r="Q43" s="11" t="s">
        <v>31</v>
      </c>
      <c r="R43" s="7">
        <f t="shared" si="54"/>
        <v>101.51296829971182</v>
      </c>
      <c r="S43" s="10">
        <f>P43</f>
        <v>14.09</v>
      </c>
      <c r="T43" s="10">
        <v>14.88</v>
      </c>
      <c r="U43" s="11">
        <f t="shared" si="55"/>
        <v>100</v>
      </c>
      <c r="V43" s="11">
        <f t="shared" si="56"/>
        <v>105.60681334279631</v>
      </c>
      <c r="W43" s="205"/>
    </row>
    <row r="44" spans="1:23" s="5" customFormat="1" ht="30">
      <c r="A44" s="205"/>
      <c r="B44" s="14"/>
      <c r="C44" s="205"/>
      <c r="D44" s="14" t="s">
        <v>329</v>
      </c>
      <c r="E44" s="16"/>
      <c r="F44" s="17"/>
      <c r="G44" s="17"/>
      <c r="H44" s="17"/>
      <c r="I44" s="17"/>
      <c r="J44" s="265"/>
      <c r="K44" s="265"/>
      <c r="L44" s="265"/>
      <c r="M44" s="265"/>
      <c r="N44" s="266"/>
      <c r="O44" s="19">
        <v>28.78</v>
      </c>
      <c r="P44" s="19">
        <v>44.36</v>
      </c>
      <c r="Q44" s="11" t="s">
        <v>31</v>
      </c>
      <c r="R44" s="7">
        <f t="shared" si="54"/>
        <v>154.13481584433632</v>
      </c>
      <c r="S44" s="10">
        <f>P44</f>
        <v>44.36</v>
      </c>
      <c r="T44" s="10">
        <v>54.95</v>
      </c>
      <c r="U44" s="11">
        <f t="shared" si="55"/>
        <v>100</v>
      </c>
      <c r="V44" s="11">
        <f t="shared" si="56"/>
        <v>123.87285843101894</v>
      </c>
      <c r="W44" s="205"/>
    </row>
    <row r="45" spans="1:23" s="5" customFormat="1" ht="45">
      <c r="A45" s="205"/>
      <c r="B45" s="14"/>
      <c r="C45" s="205"/>
      <c r="D45" s="14" t="s">
        <v>332</v>
      </c>
      <c r="E45" s="16"/>
      <c r="F45" s="17"/>
      <c r="G45" s="17"/>
      <c r="H45" s="17"/>
      <c r="I45" s="17"/>
      <c r="J45" s="265"/>
      <c r="K45" s="265"/>
      <c r="L45" s="265"/>
      <c r="M45" s="265"/>
      <c r="N45" s="266"/>
      <c r="O45" s="19">
        <v>20.69</v>
      </c>
      <c r="P45" s="19">
        <v>21</v>
      </c>
      <c r="Q45" s="11" t="s">
        <v>31</v>
      </c>
      <c r="R45" s="7">
        <f t="shared" si="54"/>
        <v>101.49830836152731</v>
      </c>
      <c r="S45" s="10">
        <f>P45</f>
        <v>21</v>
      </c>
      <c r="T45" s="10">
        <v>22.18</v>
      </c>
      <c r="U45" s="11">
        <f t="shared" si="55"/>
        <v>100</v>
      </c>
      <c r="V45" s="11">
        <f t="shared" si="56"/>
        <v>105.61904761904761</v>
      </c>
      <c r="W45" s="205"/>
    </row>
    <row r="46" spans="1:23" s="5" customFormat="1" ht="45">
      <c r="A46" s="205"/>
      <c r="B46" s="14"/>
      <c r="C46" s="205"/>
      <c r="D46" s="14" t="s">
        <v>330</v>
      </c>
      <c r="E46" s="16"/>
      <c r="F46" s="17"/>
      <c r="G46" s="17"/>
      <c r="H46" s="17"/>
      <c r="I46" s="17"/>
      <c r="J46" s="265"/>
      <c r="K46" s="265"/>
      <c r="L46" s="265"/>
      <c r="M46" s="265"/>
      <c r="N46" s="266"/>
      <c r="O46" s="19">
        <v>25.73</v>
      </c>
      <c r="P46" s="19">
        <v>36.93</v>
      </c>
      <c r="Q46" s="11" t="s">
        <v>31</v>
      </c>
      <c r="R46" s="7">
        <f t="shared" si="54"/>
        <v>143.52895452778858</v>
      </c>
      <c r="S46" s="10">
        <v>36.93</v>
      </c>
      <c r="T46" s="10">
        <v>39.57</v>
      </c>
      <c r="U46" s="11">
        <f t="shared" si="55"/>
        <v>100</v>
      </c>
      <c r="V46" s="11">
        <f t="shared" si="56"/>
        <v>107.14865962632007</v>
      </c>
      <c r="W46" s="205"/>
    </row>
    <row r="47" spans="1:23" s="5" customFormat="1" ht="45">
      <c r="A47" s="205"/>
      <c r="B47" s="14"/>
      <c r="C47" s="205"/>
      <c r="D47" s="14" t="s">
        <v>333</v>
      </c>
      <c r="E47" s="16"/>
      <c r="F47" s="17"/>
      <c r="G47" s="17"/>
      <c r="H47" s="17"/>
      <c r="I47" s="17"/>
      <c r="J47" s="265"/>
      <c r="K47" s="265"/>
      <c r="L47" s="265"/>
      <c r="M47" s="265"/>
      <c r="N47" s="266"/>
      <c r="O47" s="19">
        <v>25.22</v>
      </c>
      <c r="P47" s="79">
        <v>25.61</v>
      </c>
      <c r="Q47" s="11" t="s">
        <v>31</v>
      </c>
      <c r="R47" s="7">
        <f t="shared" si="54"/>
        <v>101.54639175257731</v>
      </c>
      <c r="S47" s="10">
        <f>P47</f>
        <v>25.61</v>
      </c>
      <c r="T47" s="10">
        <v>27.05</v>
      </c>
      <c r="U47" s="11">
        <f t="shared" si="55"/>
        <v>100</v>
      </c>
      <c r="V47" s="11">
        <f t="shared" si="56"/>
        <v>105.62280359234674</v>
      </c>
      <c r="W47" s="205"/>
    </row>
    <row r="48" spans="1:23" s="5" customFormat="1" ht="45">
      <c r="A48" s="205"/>
      <c r="B48" s="14"/>
      <c r="C48" s="205"/>
      <c r="D48" s="14" t="s">
        <v>334</v>
      </c>
      <c r="E48" s="16"/>
      <c r="F48" s="17"/>
      <c r="G48" s="17"/>
      <c r="H48" s="17"/>
      <c r="I48" s="17"/>
      <c r="J48" s="265"/>
      <c r="K48" s="265"/>
      <c r="L48" s="265"/>
      <c r="M48" s="265"/>
      <c r="N48" s="266"/>
      <c r="O48" s="19">
        <v>20.399999999999999</v>
      </c>
      <c r="P48" s="19">
        <v>25.44</v>
      </c>
      <c r="Q48" s="11" t="s">
        <v>31</v>
      </c>
      <c r="R48" s="7">
        <f t="shared" si="54"/>
        <v>124.7058823529412</v>
      </c>
      <c r="S48" s="10">
        <f>P48</f>
        <v>25.44</v>
      </c>
      <c r="T48" s="10">
        <v>29.24</v>
      </c>
      <c r="U48" s="11">
        <f t="shared" si="55"/>
        <v>100</v>
      </c>
      <c r="V48" s="11">
        <f t="shared" si="56"/>
        <v>114.93710691823897</v>
      </c>
      <c r="W48" s="205"/>
    </row>
    <row r="49" spans="1:23" s="5" customFormat="1" ht="45">
      <c r="A49" s="206"/>
      <c r="B49" s="14"/>
      <c r="C49" s="206"/>
      <c r="D49" s="14" t="s">
        <v>335</v>
      </c>
      <c r="E49" s="16"/>
      <c r="F49" s="17"/>
      <c r="G49" s="17"/>
      <c r="H49" s="17"/>
      <c r="I49" s="17"/>
      <c r="J49" s="256"/>
      <c r="K49" s="256"/>
      <c r="L49" s="256"/>
      <c r="M49" s="256"/>
      <c r="N49" s="257"/>
      <c r="O49" s="19">
        <v>13.65</v>
      </c>
      <c r="P49" s="19">
        <v>13.85</v>
      </c>
      <c r="Q49" s="11" t="s">
        <v>31</v>
      </c>
      <c r="R49" s="7">
        <f t="shared" si="54"/>
        <v>101.46520146520146</v>
      </c>
      <c r="S49" s="10">
        <f>P49</f>
        <v>13.85</v>
      </c>
      <c r="T49" s="10">
        <v>14.63</v>
      </c>
      <c r="U49" s="11">
        <f t="shared" si="55"/>
        <v>100</v>
      </c>
      <c r="V49" s="11">
        <f t="shared" si="56"/>
        <v>105.6317689530686</v>
      </c>
      <c r="W49" s="206"/>
    </row>
    <row r="50" spans="1:23" s="5" customFormat="1" ht="34.5" customHeight="1">
      <c r="A50" s="12">
        <v>2</v>
      </c>
      <c r="B50" s="14"/>
      <c r="C50" s="14" t="s">
        <v>182</v>
      </c>
      <c r="D50" s="14" t="s">
        <v>21</v>
      </c>
      <c r="E50" s="10">
        <v>26.88</v>
      </c>
      <c r="F50" s="10">
        <v>26.42</v>
      </c>
      <c r="G50" s="10">
        <v>26.42</v>
      </c>
      <c r="H50" s="11">
        <f t="shared" ref="H50:H57" si="57">F50/E50*100</f>
        <v>98.288690476190482</v>
      </c>
      <c r="I50" s="11">
        <f t="shared" ref="I50:I57" si="58">G50/F50*100</f>
        <v>100</v>
      </c>
      <c r="J50" s="10">
        <f t="shared" ref="J50:J57" si="59">G50</f>
        <v>26.42</v>
      </c>
      <c r="K50" s="10">
        <v>25.57</v>
      </c>
      <c r="L50" s="10">
        <f>K50</f>
        <v>25.57</v>
      </c>
      <c r="M50" s="11">
        <f t="shared" si="46"/>
        <v>96.78274034822104</v>
      </c>
      <c r="N50" s="7">
        <f t="shared" si="47"/>
        <v>100</v>
      </c>
      <c r="O50" s="19">
        <v>19.84</v>
      </c>
      <c r="P50" s="19">
        <f>O50</f>
        <v>19.84</v>
      </c>
      <c r="Q50" s="11">
        <f t="shared" si="53"/>
        <v>77.590926867422766</v>
      </c>
      <c r="R50" s="7">
        <f t="shared" si="54"/>
        <v>100</v>
      </c>
      <c r="S50" s="10">
        <v>15.9</v>
      </c>
      <c r="T50" s="10">
        <f>S50</f>
        <v>15.9</v>
      </c>
      <c r="U50" s="11">
        <f t="shared" si="55"/>
        <v>80.141129032258064</v>
      </c>
      <c r="V50" s="11">
        <f t="shared" si="56"/>
        <v>100</v>
      </c>
      <c r="W50" s="204" t="s">
        <v>412</v>
      </c>
    </row>
    <row r="51" spans="1:23" s="5" customFormat="1">
      <c r="A51" s="204">
        <v>3</v>
      </c>
      <c r="B51" s="14"/>
      <c r="C51" s="235" t="s">
        <v>338</v>
      </c>
      <c r="D51" s="14" t="s">
        <v>34</v>
      </c>
      <c r="E51" s="10">
        <v>8.1199999999999992</v>
      </c>
      <c r="F51" s="10">
        <f>E51</f>
        <v>8.1199999999999992</v>
      </c>
      <c r="G51" s="10">
        <v>8.83</v>
      </c>
      <c r="H51" s="11">
        <f t="shared" si="57"/>
        <v>100</v>
      </c>
      <c r="I51" s="11">
        <f t="shared" si="58"/>
        <v>108.74384236453203</v>
      </c>
      <c r="J51" s="10">
        <f t="shared" si="59"/>
        <v>8.83</v>
      </c>
      <c r="K51" s="10">
        <f t="shared" ref="K51:K53" si="60">J51</f>
        <v>8.83</v>
      </c>
      <c r="L51" s="10">
        <v>11.4</v>
      </c>
      <c r="M51" s="11">
        <f t="shared" si="46"/>
        <v>100</v>
      </c>
      <c r="N51" s="7">
        <f t="shared" si="47"/>
        <v>129.1053227633069</v>
      </c>
      <c r="O51" s="19">
        <v>11.4</v>
      </c>
      <c r="P51" s="19">
        <v>11.92</v>
      </c>
      <c r="Q51" s="11">
        <f t="shared" si="53"/>
        <v>100</v>
      </c>
      <c r="R51" s="7">
        <f t="shared" si="54"/>
        <v>104.56140350877192</v>
      </c>
      <c r="S51" s="10">
        <v>22.77</v>
      </c>
      <c r="T51" s="10">
        <f>S51</f>
        <v>22.77</v>
      </c>
      <c r="U51" s="11">
        <f t="shared" si="55"/>
        <v>191.02348993288589</v>
      </c>
      <c r="V51" s="11">
        <f t="shared" si="56"/>
        <v>100</v>
      </c>
      <c r="W51" s="205"/>
    </row>
    <row r="52" spans="1:23" s="5" customFormat="1" ht="27" customHeight="1">
      <c r="A52" s="206"/>
      <c r="B52" s="14"/>
      <c r="C52" s="235"/>
      <c r="D52" s="14" t="s">
        <v>119</v>
      </c>
      <c r="E52" s="10">
        <v>17.579999999999998</v>
      </c>
      <c r="F52" s="10">
        <f>E52</f>
        <v>17.579999999999998</v>
      </c>
      <c r="G52" s="10">
        <v>17.579999999999998</v>
      </c>
      <c r="H52" s="11">
        <f t="shared" si="57"/>
        <v>100</v>
      </c>
      <c r="I52" s="11">
        <f t="shared" si="58"/>
        <v>100</v>
      </c>
      <c r="J52" s="10">
        <f t="shared" si="59"/>
        <v>17.579999999999998</v>
      </c>
      <c r="K52" s="10">
        <f t="shared" si="60"/>
        <v>17.579999999999998</v>
      </c>
      <c r="L52" s="10">
        <v>21.12</v>
      </c>
      <c r="M52" s="11">
        <f t="shared" si="46"/>
        <v>100</v>
      </c>
      <c r="N52" s="7">
        <f t="shared" si="47"/>
        <v>120.13651877133107</v>
      </c>
      <c r="O52" s="19">
        <v>21.12</v>
      </c>
      <c r="P52" s="19">
        <v>22.04</v>
      </c>
      <c r="Q52" s="11">
        <f t="shared" si="53"/>
        <v>100</v>
      </c>
      <c r="R52" s="7">
        <f t="shared" si="54"/>
        <v>104.35606060606059</v>
      </c>
      <c r="S52" s="10">
        <v>17.55</v>
      </c>
      <c r="T52" s="10">
        <f>S52</f>
        <v>17.55</v>
      </c>
      <c r="U52" s="11">
        <f t="shared" si="55"/>
        <v>79.627949183303087</v>
      </c>
      <c r="V52" s="11">
        <f t="shared" si="56"/>
        <v>100</v>
      </c>
      <c r="W52" s="205"/>
    </row>
    <row r="53" spans="1:23" s="5" customFormat="1" ht="30">
      <c r="A53" s="235">
        <v>4</v>
      </c>
      <c r="B53" s="14"/>
      <c r="C53" s="235" t="s">
        <v>337</v>
      </c>
      <c r="D53" s="14" t="s">
        <v>121</v>
      </c>
      <c r="E53" s="10">
        <v>25.1</v>
      </c>
      <c r="F53" s="10">
        <f t="shared" ref="F53:F55" si="61">E53</f>
        <v>25.1</v>
      </c>
      <c r="G53" s="10">
        <v>29.11</v>
      </c>
      <c r="H53" s="11">
        <f t="shared" si="57"/>
        <v>100</v>
      </c>
      <c r="I53" s="11">
        <f t="shared" si="58"/>
        <v>115.97609561752986</v>
      </c>
      <c r="J53" s="10">
        <f t="shared" si="59"/>
        <v>29.11</v>
      </c>
      <c r="K53" s="10">
        <f t="shared" si="60"/>
        <v>29.11</v>
      </c>
      <c r="L53" s="10">
        <v>30.36</v>
      </c>
      <c r="M53" s="11">
        <f t="shared" si="46"/>
        <v>100</v>
      </c>
      <c r="N53" s="7">
        <f t="shared" si="47"/>
        <v>104.29405702507731</v>
      </c>
      <c r="O53" s="10">
        <v>30.36</v>
      </c>
      <c r="P53" s="10">
        <v>30.76</v>
      </c>
      <c r="Q53" s="11">
        <f t="shared" si="53"/>
        <v>100</v>
      </c>
      <c r="R53" s="7">
        <f t="shared" si="54"/>
        <v>101.31752305665349</v>
      </c>
      <c r="S53" s="10">
        <f>P53</f>
        <v>30.76</v>
      </c>
      <c r="T53" s="10">
        <v>33.11</v>
      </c>
      <c r="U53" s="11">
        <f t="shared" si="55"/>
        <v>100</v>
      </c>
      <c r="V53" s="11">
        <f t="shared" si="56"/>
        <v>107.63979193758126</v>
      </c>
      <c r="W53" s="205"/>
    </row>
    <row r="54" spans="1:23" s="5" customFormat="1" ht="30">
      <c r="A54" s="235"/>
      <c r="B54" s="14"/>
      <c r="C54" s="235"/>
      <c r="D54" s="14" t="s">
        <v>319</v>
      </c>
      <c r="E54" s="10">
        <v>19.39</v>
      </c>
      <c r="F54" s="10">
        <f t="shared" si="61"/>
        <v>19.39</v>
      </c>
      <c r="G54" s="10">
        <v>24.07</v>
      </c>
      <c r="H54" s="11">
        <f t="shared" si="57"/>
        <v>100</v>
      </c>
      <c r="I54" s="11">
        <f t="shared" si="58"/>
        <v>124.13615265600826</v>
      </c>
      <c r="J54" s="10">
        <f t="shared" si="59"/>
        <v>24.07</v>
      </c>
      <c r="K54" s="10">
        <f t="shared" ref="K54:K57" si="62">J54</f>
        <v>24.07</v>
      </c>
      <c r="L54" s="10">
        <v>24.07</v>
      </c>
      <c r="M54" s="11">
        <f t="shared" ref="M54:M57" si="63">K54/J54*100</f>
        <v>100</v>
      </c>
      <c r="N54" s="7">
        <f t="shared" ref="N54:N57" si="64">L54/K54*100</f>
        <v>100</v>
      </c>
      <c r="O54" s="10">
        <v>19.05</v>
      </c>
      <c r="P54" s="10">
        <v>19.05</v>
      </c>
      <c r="Q54" s="11">
        <f t="shared" si="53"/>
        <v>79.144162858329864</v>
      </c>
      <c r="R54" s="7">
        <f t="shared" si="54"/>
        <v>100</v>
      </c>
      <c r="S54" s="10">
        <f>P54</f>
        <v>19.05</v>
      </c>
      <c r="T54" s="10">
        <v>20.36</v>
      </c>
      <c r="U54" s="11">
        <f t="shared" si="55"/>
        <v>100</v>
      </c>
      <c r="V54" s="11">
        <f t="shared" si="56"/>
        <v>106.87664041994751</v>
      </c>
      <c r="W54" s="205"/>
    </row>
    <row r="55" spans="1:23" s="5" customFormat="1" ht="32.25" customHeight="1">
      <c r="A55" s="12">
        <v>5</v>
      </c>
      <c r="B55" s="14"/>
      <c r="C55" s="12" t="s">
        <v>339</v>
      </c>
      <c r="D55" s="14" t="s">
        <v>21</v>
      </c>
      <c r="E55" s="10">
        <v>18.71</v>
      </c>
      <c r="F55" s="10">
        <f t="shared" si="61"/>
        <v>18.71</v>
      </c>
      <c r="G55" s="10">
        <v>23.35</v>
      </c>
      <c r="H55" s="11">
        <f t="shared" si="57"/>
        <v>100</v>
      </c>
      <c r="I55" s="11">
        <f t="shared" si="58"/>
        <v>124.79957242116515</v>
      </c>
      <c r="J55" s="10">
        <f t="shared" si="59"/>
        <v>23.35</v>
      </c>
      <c r="K55" s="10">
        <f t="shared" si="62"/>
        <v>23.35</v>
      </c>
      <c r="L55" s="10">
        <v>28.78</v>
      </c>
      <c r="M55" s="11">
        <f t="shared" si="63"/>
        <v>100</v>
      </c>
      <c r="N55" s="7">
        <f t="shared" si="64"/>
        <v>123.25481798715204</v>
      </c>
      <c r="O55" s="10">
        <v>28.78</v>
      </c>
      <c r="P55" s="10">
        <v>36.78</v>
      </c>
      <c r="Q55" s="11">
        <f t="shared" si="53"/>
        <v>100</v>
      </c>
      <c r="R55" s="7">
        <f t="shared" si="54"/>
        <v>127.79708130646281</v>
      </c>
      <c r="S55" s="10">
        <f>P55</f>
        <v>36.78</v>
      </c>
      <c r="T55" s="10">
        <v>43.4</v>
      </c>
      <c r="U55" s="11">
        <f t="shared" si="55"/>
        <v>100</v>
      </c>
      <c r="V55" s="11">
        <f t="shared" si="56"/>
        <v>117.99891245241977</v>
      </c>
      <c r="W55" s="205"/>
    </row>
    <row r="56" spans="1:23" s="5" customFormat="1" ht="30">
      <c r="A56" s="14">
        <v>6</v>
      </c>
      <c r="B56" s="14"/>
      <c r="C56" s="14" t="s">
        <v>317</v>
      </c>
      <c r="D56" s="14" t="s">
        <v>119</v>
      </c>
      <c r="E56" s="10">
        <v>6.37</v>
      </c>
      <c r="F56" s="10">
        <v>6.37</v>
      </c>
      <c r="G56" s="10">
        <v>6.91</v>
      </c>
      <c r="H56" s="11">
        <f t="shared" si="57"/>
        <v>100</v>
      </c>
      <c r="I56" s="11">
        <f t="shared" si="58"/>
        <v>108.47723704866563</v>
      </c>
      <c r="J56" s="10">
        <f t="shared" si="59"/>
        <v>6.91</v>
      </c>
      <c r="K56" s="10">
        <f t="shared" si="62"/>
        <v>6.91</v>
      </c>
      <c r="L56" s="10">
        <v>7.41</v>
      </c>
      <c r="M56" s="11">
        <f t="shared" si="63"/>
        <v>100</v>
      </c>
      <c r="N56" s="7">
        <f t="shared" si="64"/>
        <v>107.23589001447178</v>
      </c>
      <c r="O56" s="10">
        <v>7.41</v>
      </c>
      <c r="P56" s="10">
        <v>7.64</v>
      </c>
      <c r="Q56" s="11">
        <f t="shared" si="53"/>
        <v>100</v>
      </c>
      <c r="R56" s="7">
        <f t="shared" si="54"/>
        <v>103.10391363022941</v>
      </c>
      <c r="S56" s="10">
        <v>2.63</v>
      </c>
      <c r="T56" s="10">
        <f>S56</f>
        <v>2.63</v>
      </c>
      <c r="U56" s="11">
        <f t="shared" si="55"/>
        <v>34.424083769633505</v>
      </c>
      <c r="V56" s="11">
        <f t="shared" si="56"/>
        <v>100</v>
      </c>
      <c r="W56" s="205"/>
    </row>
    <row r="57" spans="1:23" s="5" customFormat="1">
      <c r="A57" s="14">
        <v>7</v>
      </c>
      <c r="B57" s="14"/>
      <c r="C57" s="14" t="s">
        <v>318</v>
      </c>
      <c r="D57" s="14" t="s">
        <v>119</v>
      </c>
      <c r="E57" s="10">
        <v>14.41</v>
      </c>
      <c r="F57" s="10">
        <v>14.41</v>
      </c>
      <c r="G57" s="10">
        <v>14.41</v>
      </c>
      <c r="H57" s="11">
        <f t="shared" si="57"/>
        <v>100</v>
      </c>
      <c r="I57" s="11">
        <f t="shared" si="58"/>
        <v>100</v>
      </c>
      <c r="J57" s="10">
        <f t="shared" si="59"/>
        <v>14.41</v>
      </c>
      <c r="K57" s="10">
        <f t="shared" si="62"/>
        <v>14.41</v>
      </c>
      <c r="L57" s="10">
        <v>15</v>
      </c>
      <c r="M57" s="11">
        <f t="shared" si="63"/>
        <v>100</v>
      </c>
      <c r="N57" s="7">
        <f t="shared" si="64"/>
        <v>104.09437890353921</v>
      </c>
      <c r="O57" s="10">
        <v>14.12</v>
      </c>
      <c r="P57" s="10">
        <v>14.12</v>
      </c>
      <c r="Q57" s="11">
        <f t="shared" si="53"/>
        <v>94.133333333333326</v>
      </c>
      <c r="R57" s="7">
        <f t="shared" si="54"/>
        <v>100</v>
      </c>
      <c r="S57" s="10">
        <v>2.78</v>
      </c>
      <c r="T57" s="10">
        <f>S57</f>
        <v>2.78</v>
      </c>
      <c r="U57" s="11">
        <f t="shared" si="55"/>
        <v>19.688385269121813</v>
      </c>
      <c r="V57" s="11">
        <f t="shared" si="56"/>
        <v>100</v>
      </c>
      <c r="W57" s="206"/>
    </row>
    <row r="58" spans="1:23" ht="15" customHeight="1">
      <c r="A58" s="228" t="s">
        <v>33</v>
      </c>
      <c r="B58" s="229"/>
      <c r="C58" s="229"/>
      <c r="D58" s="229"/>
      <c r="E58" s="229"/>
      <c r="F58" s="229"/>
      <c r="G58" s="229"/>
      <c r="H58" s="229"/>
      <c r="I58" s="229"/>
      <c r="J58" s="229"/>
      <c r="K58" s="229"/>
      <c r="L58" s="229"/>
      <c r="M58" s="229"/>
      <c r="N58" s="229"/>
      <c r="O58" s="229"/>
      <c r="P58" s="229"/>
      <c r="Q58" s="229"/>
      <c r="R58" s="229"/>
      <c r="S58" s="229"/>
      <c r="T58" s="229"/>
      <c r="U58" s="229"/>
      <c r="V58" s="229"/>
      <c r="W58" s="230"/>
    </row>
    <row r="59" spans="1:23">
      <c r="A59" s="235">
        <v>1</v>
      </c>
      <c r="B59" s="166"/>
      <c r="C59" s="235" t="s">
        <v>470</v>
      </c>
      <c r="D59" s="148" t="s">
        <v>58</v>
      </c>
      <c r="E59" s="10">
        <v>32.22</v>
      </c>
      <c r="F59" s="10">
        <v>32.22</v>
      </c>
      <c r="G59" s="10">
        <v>37.200000000000003</v>
      </c>
      <c r="H59" s="10">
        <f t="shared" ref="H59:H62" si="65">F59/E59*100</f>
        <v>100</v>
      </c>
      <c r="I59" s="10">
        <f t="shared" ref="I59:I62" si="66">G59/F59*100</f>
        <v>115.4562383612663</v>
      </c>
      <c r="J59" s="10">
        <v>37.200000000000003</v>
      </c>
      <c r="K59" s="10">
        <v>33.81</v>
      </c>
      <c r="L59" s="10">
        <v>35.909999999999997</v>
      </c>
      <c r="M59" s="10">
        <f t="shared" ref="M59:M62" si="67">K59/J59*100</f>
        <v>90.887096774193537</v>
      </c>
      <c r="N59" s="19">
        <f t="shared" ref="N59:N62" si="68">L59/K59*100</f>
        <v>106.21118012422359</v>
      </c>
      <c r="O59" s="10">
        <v>35.909999999999997</v>
      </c>
      <c r="P59" s="10">
        <v>37.549999999999997</v>
      </c>
      <c r="Q59" s="11">
        <f>O59/L59*100</f>
        <v>100</v>
      </c>
      <c r="R59" s="11">
        <f>P59/O59*100</f>
        <v>104.56697298802563</v>
      </c>
      <c r="S59" s="10">
        <v>36.65</v>
      </c>
      <c r="T59" s="10">
        <v>36.65</v>
      </c>
      <c r="U59" s="11">
        <f>S59/P59*100</f>
        <v>97.603195739014652</v>
      </c>
      <c r="V59" s="11">
        <f>T59/S59*100</f>
        <v>100</v>
      </c>
      <c r="W59" s="204" t="s">
        <v>495</v>
      </c>
    </row>
    <row r="60" spans="1:23" ht="30">
      <c r="A60" s="235"/>
      <c r="B60" s="166"/>
      <c r="C60" s="235"/>
      <c r="D60" s="148" t="s">
        <v>546</v>
      </c>
      <c r="E60" s="10">
        <v>29.71</v>
      </c>
      <c r="F60" s="10">
        <v>29.71</v>
      </c>
      <c r="G60" s="10">
        <v>31.2</v>
      </c>
      <c r="H60" s="10">
        <f t="shared" si="65"/>
        <v>100</v>
      </c>
      <c r="I60" s="10">
        <f t="shared" si="66"/>
        <v>105.01514641534837</v>
      </c>
      <c r="J60" s="10">
        <v>31.2</v>
      </c>
      <c r="K60" s="10">
        <v>31.2</v>
      </c>
      <c r="L60" s="10">
        <v>32.54</v>
      </c>
      <c r="M60" s="10">
        <f t="shared" si="67"/>
        <v>100</v>
      </c>
      <c r="N60" s="19">
        <f t="shared" si="68"/>
        <v>104.2948717948718</v>
      </c>
      <c r="O60" s="10">
        <v>33.1</v>
      </c>
      <c r="P60" s="10">
        <v>33.590000000000003</v>
      </c>
      <c r="Q60" s="11">
        <f t="shared" ref="Q60:Q71" si="69">O60/L60*100</f>
        <v>101.72095881991396</v>
      </c>
      <c r="R60" s="11">
        <f t="shared" ref="R60:R71" si="70">P60/O60*100</f>
        <v>101.48036253776436</v>
      </c>
      <c r="S60" s="10">
        <f>P60</f>
        <v>33.590000000000003</v>
      </c>
      <c r="T60" s="10">
        <v>35.47</v>
      </c>
      <c r="U60" s="11">
        <f t="shared" ref="U60:U71" si="71">S60/P60*100</f>
        <v>100</v>
      </c>
      <c r="V60" s="11">
        <f t="shared" ref="V60:V71" si="72">T60/S60*100</f>
        <v>105.59690384042868</v>
      </c>
      <c r="W60" s="205"/>
    </row>
    <row r="61" spans="1:23">
      <c r="A61" s="235"/>
      <c r="B61" s="166"/>
      <c r="C61" s="235"/>
      <c r="D61" s="148" t="s">
        <v>21</v>
      </c>
      <c r="E61" s="10">
        <v>21.6</v>
      </c>
      <c r="F61" s="10">
        <v>21.6</v>
      </c>
      <c r="G61" s="10">
        <v>24.2</v>
      </c>
      <c r="H61" s="10">
        <f t="shared" si="65"/>
        <v>100</v>
      </c>
      <c r="I61" s="10">
        <f t="shared" si="66"/>
        <v>112.03703703703702</v>
      </c>
      <c r="J61" s="10">
        <v>24.2</v>
      </c>
      <c r="K61" s="10">
        <v>42.78</v>
      </c>
      <c r="L61" s="10">
        <v>51.94</v>
      </c>
      <c r="M61" s="10">
        <f t="shared" si="67"/>
        <v>176.77685950413223</v>
      </c>
      <c r="N61" s="19">
        <f t="shared" si="68"/>
        <v>121.41187470780739</v>
      </c>
      <c r="O61" s="10">
        <v>39.28</v>
      </c>
      <c r="P61" s="10">
        <v>39.28</v>
      </c>
      <c r="Q61" s="11">
        <f t="shared" si="69"/>
        <v>75.625721986907976</v>
      </c>
      <c r="R61" s="11">
        <f t="shared" si="70"/>
        <v>100</v>
      </c>
      <c r="S61" s="10">
        <v>31.16</v>
      </c>
      <c r="T61" s="10">
        <v>31.16</v>
      </c>
      <c r="U61" s="11">
        <f t="shared" si="71"/>
        <v>79.327902240325869</v>
      </c>
      <c r="V61" s="11">
        <f t="shared" si="72"/>
        <v>100</v>
      </c>
      <c r="W61" s="205"/>
    </row>
    <row r="62" spans="1:23" ht="29.25" customHeight="1">
      <c r="A62" s="235"/>
      <c r="B62" s="166"/>
      <c r="C62" s="235"/>
      <c r="D62" s="148" t="s">
        <v>547</v>
      </c>
      <c r="E62" s="10">
        <v>24.4</v>
      </c>
      <c r="F62" s="10">
        <v>24.4</v>
      </c>
      <c r="G62" s="10">
        <v>25.62</v>
      </c>
      <c r="H62" s="10">
        <f t="shared" si="65"/>
        <v>100</v>
      </c>
      <c r="I62" s="10">
        <f t="shared" si="66"/>
        <v>105</v>
      </c>
      <c r="J62" s="10">
        <v>25.62</v>
      </c>
      <c r="K62" s="10">
        <v>26.72</v>
      </c>
      <c r="L62" s="10">
        <v>26.72</v>
      </c>
      <c r="M62" s="10">
        <f t="shared" si="67"/>
        <v>104.29352068696329</v>
      </c>
      <c r="N62" s="19">
        <f t="shared" si="68"/>
        <v>100</v>
      </c>
      <c r="O62" s="10">
        <v>27.17</v>
      </c>
      <c r="P62" s="10">
        <v>27.58</v>
      </c>
      <c r="Q62" s="11">
        <f t="shared" si="69"/>
        <v>101.68413173652695</v>
      </c>
      <c r="R62" s="11">
        <f t="shared" si="70"/>
        <v>101.50901729849097</v>
      </c>
      <c r="S62" s="10">
        <f>P62</f>
        <v>27.58</v>
      </c>
      <c r="T62" s="10">
        <v>29.12</v>
      </c>
      <c r="U62" s="11">
        <f t="shared" si="71"/>
        <v>100</v>
      </c>
      <c r="V62" s="11">
        <f t="shared" si="72"/>
        <v>105.58375634517768</v>
      </c>
      <c r="W62" s="205"/>
    </row>
    <row r="63" spans="1:23" ht="24.75" customHeight="1">
      <c r="A63" s="166">
        <v>2</v>
      </c>
      <c r="B63" s="166"/>
      <c r="C63" s="166" t="s">
        <v>469</v>
      </c>
      <c r="D63" s="148" t="str">
        <f>D59</f>
        <v xml:space="preserve">тариф на питьевую воду                         </v>
      </c>
      <c r="E63" s="10">
        <v>10.6</v>
      </c>
      <c r="F63" s="10">
        <v>10.6</v>
      </c>
      <c r="G63" s="10">
        <v>11.49</v>
      </c>
      <c r="H63" s="10">
        <f>F63/E63*100</f>
        <v>100</v>
      </c>
      <c r="I63" s="10">
        <f>G63/F63*100</f>
        <v>108.39622641509435</v>
      </c>
      <c r="J63" s="10">
        <v>11.49</v>
      </c>
      <c r="K63" s="10">
        <v>11.07</v>
      </c>
      <c r="L63" s="10">
        <v>11.07</v>
      </c>
      <c r="M63" s="10">
        <f>K63/J63*100</f>
        <v>96.344647519582253</v>
      </c>
      <c r="N63" s="19">
        <f>L63/K63*100</f>
        <v>100</v>
      </c>
      <c r="O63" s="19">
        <v>11.07</v>
      </c>
      <c r="P63" s="19">
        <v>12.62</v>
      </c>
      <c r="Q63" s="11">
        <f t="shared" si="69"/>
        <v>100</v>
      </c>
      <c r="R63" s="11">
        <f t="shared" si="70"/>
        <v>114.00180668473349</v>
      </c>
      <c r="S63" s="10">
        <v>12.62</v>
      </c>
      <c r="T63" s="10">
        <v>14.3</v>
      </c>
      <c r="U63" s="11">
        <f t="shared" si="71"/>
        <v>100</v>
      </c>
      <c r="V63" s="11">
        <f t="shared" si="72"/>
        <v>113.31220285261492</v>
      </c>
      <c r="W63" s="205"/>
    </row>
    <row r="64" spans="1:23">
      <c r="A64" s="235">
        <v>3</v>
      </c>
      <c r="B64" s="166"/>
      <c r="C64" s="235" t="s">
        <v>468</v>
      </c>
      <c r="D64" s="148" t="s">
        <v>34</v>
      </c>
      <c r="E64" s="10">
        <v>6.89</v>
      </c>
      <c r="F64" s="10">
        <v>6.89</v>
      </c>
      <c r="G64" s="10">
        <v>8.49</v>
      </c>
      <c r="H64" s="10">
        <v>100</v>
      </c>
      <c r="I64" s="10">
        <f>G64/F64*100</f>
        <v>123.22206095791002</v>
      </c>
      <c r="J64" s="10">
        <v>8.49</v>
      </c>
      <c r="K64" s="10">
        <v>7.91</v>
      </c>
      <c r="L64" s="10">
        <v>7.91</v>
      </c>
      <c r="M64" s="10">
        <f t="shared" ref="M64:M65" si="73">K64/J64*100</f>
        <v>93.168433451118958</v>
      </c>
      <c r="N64" s="19">
        <f t="shared" ref="N64:N65" si="74">L64/K64*100</f>
        <v>100</v>
      </c>
      <c r="O64" s="19">
        <v>4.9400000000000004</v>
      </c>
      <c r="P64" s="19">
        <v>4.9400000000000004</v>
      </c>
      <c r="Q64" s="11">
        <f t="shared" si="69"/>
        <v>62.452591656131482</v>
      </c>
      <c r="R64" s="11">
        <f t="shared" si="70"/>
        <v>100</v>
      </c>
      <c r="S64" s="10">
        <v>4.3099999999999996</v>
      </c>
      <c r="T64" s="10">
        <v>4.3099999999999996</v>
      </c>
      <c r="U64" s="11">
        <f t="shared" si="71"/>
        <v>87.246963562753024</v>
      </c>
      <c r="V64" s="11">
        <f t="shared" si="72"/>
        <v>100</v>
      </c>
      <c r="W64" s="205"/>
    </row>
    <row r="65" spans="1:23" ht="30">
      <c r="A65" s="235"/>
      <c r="B65" s="166"/>
      <c r="C65" s="235"/>
      <c r="D65" s="148" t="s">
        <v>35</v>
      </c>
      <c r="E65" s="10">
        <v>2.38</v>
      </c>
      <c r="F65" s="10">
        <v>2.38</v>
      </c>
      <c r="G65" s="10">
        <v>2.93</v>
      </c>
      <c r="H65" s="10">
        <v>100</v>
      </c>
      <c r="I65" s="10">
        <f>G65/F65*100</f>
        <v>123.109243697479</v>
      </c>
      <c r="J65" s="10">
        <v>2.93</v>
      </c>
      <c r="K65" s="10">
        <v>2.73</v>
      </c>
      <c r="L65" s="10">
        <v>2.73</v>
      </c>
      <c r="M65" s="10">
        <f t="shared" si="73"/>
        <v>93.174061433447093</v>
      </c>
      <c r="N65" s="19">
        <f t="shared" si="74"/>
        <v>100</v>
      </c>
      <c r="O65" s="19">
        <v>2.74</v>
      </c>
      <c r="P65" s="19">
        <f>O65</f>
        <v>2.74</v>
      </c>
      <c r="Q65" s="11">
        <f t="shared" si="69"/>
        <v>100.36630036630036</v>
      </c>
      <c r="R65" s="11">
        <f t="shared" si="70"/>
        <v>100</v>
      </c>
      <c r="S65" s="10">
        <v>1.9</v>
      </c>
      <c r="T65" s="10">
        <v>1.9</v>
      </c>
      <c r="U65" s="11">
        <f t="shared" si="71"/>
        <v>69.343065693430646</v>
      </c>
      <c r="V65" s="11">
        <f t="shared" si="72"/>
        <v>100</v>
      </c>
      <c r="W65" s="205"/>
    </row>
    <row r="66" spans="1:23">
      <c r="A66" s="235">
        <v>4</v>
      </c>
      <c r="B66" s="166"/>
      <c r="C66" s="235" t="s">
        <v>466</v>
      </c>
      <c r="D66" s="148" t="s">
        <v>20</v>
      </c>
      <c r="E66" s="10">
        <v>45.39</v>
      </c>
      <c r="F66" s="10">
        <v>45.39</v>
      </c>
      <c r="G66" s="166">
        <v>56.86</v>
      </c>
      <c r="H66" s="11">
        <v>100</v>
      </c>
      <c r="I66" s="11">
        <f t="shared" ref="I66:I71" si="75">G66/F66*100</f>
        <v>125.26988323419255</v>
      </c>
      <c r="J66" s="10">
        <v>56.86</v>
      </c>
      <c r="K66" s="10">
        <v>56.86</v>
      </c>
      <c r="L66" s="166">
        <v>57.95</v>
      </c>
      <c r="M66" s="11">
        <v>100</v>
      </c>
      <c r="N66" s="7">
        <f t="shared" ref="N66:N71" si="76">L66/K66*100</f>
        <v>101.91698909602533</v>
      </c>
      <c r="O66" s="19">
        <v>57.95</v>
      </c>
      <c r="P66" s="19">
        <v>117.74</v>
      </c>
      <c r="Q66" s="11">
        <f t="shared" si="69"/>
        <v>100</v>
      </c>
      <c r="R66" s="11">
        <f t="shared" si="70"/>
        <v>203.17515099223468</v>
      </c>
      <c r="S66" s="10">
        <v>90.45</v>
      </c>
      <c r="T66" s="10">
        <v>90.45</v>
      </c>
      <c r="U66" s="11">
        <f t="shared" si="71"/>
        <v>76.821810769492103</v>
      </c>
      <c r="V66" s="11">
        <f t="shared" si="72"/>
        <v>100</v>
      </c>
      <c r="W66" s="205"/>
    </row>
    <row r="67" spans="1:23">
      <c r="A67" s="235"/>
      <c r="B67" s="166"/>
      <c r="C67" s="235"/>
      <c r="D67" s="148" t="s">
        <v>21</v>
      </c>
      <c r="E67" s="166">
        <v>20.27</v>
      </c>
      <c r="F67" s="166">
        <v>20.27</v>
      </c>
      <c r="G67" s="166">
        <v>25.55</v>
      </c>
      <c r="H67" s="11">
        <v>100</v>
      </c>
      <c r="I67" s="11">
        <f t="shared" si="75"/>
        <v>126.04834731129748</v>
      </c>
      <c r="J67" s="166">
        <v>25.55</v>
      </c>
      <c r="K67" s="166">
        <v>25.55</v>
      </c>
      <c r="L67" s="166">
        <v>30.76</v>
      </c>
      <c r="M67" s="11">
        <v>100</v>
      </c>
      <c r="N67" s="7">
        <f t="shared" si="76"/>
        <v>120.39138943248533</v>
      </c>
      <c r="O67" s="19">
        <v>30.76</v>
      </c>
      <c r="P67" s="19">
        <v>45.43</v>
      </c>
      <c r="Q67" s="11">
        <f t="shared" si="69"/>
        <v>100</v>
      </c>
      <c r="R67" s="11">
        <f t="shared" si="70"/>
        <v>147.69180754226267</v>
      </c>
      <c r="S67" s="10">
        <v>35.81</v>
      </c>
      <c r="T67" s="10">
        <v>35.81</v>
      </c>
      <c r="U67" s="11">
        <f t="shared" si="71"/>
        <v>78.824565265243237</v>
      </c>
      <c r="V67" s="11">
        <f t="shared" si="72"/>
        <v>100</v>
      </c>
      <c r="W67" s="205"/>
    </row>
    <row r="68" spans="1:23">
      <c r="A68" s="204">
        <v>5</v>
      </c>
      <c r="B68" s="166"/>
      <c r="C68" s="204" t="s">
        <v>467</v>
      </c>
      <c r="D68" s="148" t="s">
        <v>20</v>
      </c>
      <c r="E68" s="10">
        <v>26.18</v>
      </c>
      <c r="F68" s="10">
        <v>26.18</v>
      </c>
      <c r="G68" s="10">
        <v>27.52</v>
      </c>
      <c r="H68" s="11">
        <v>100</v>
      </c>
      <c r="I68" s="11">
        <f t="shared" si="75"/>
        <v>105.11841100076393</v>
      </c>
      <c r="J68" s="10">
        <v>27.52</v>
      </c>
      <c r="K68" s="10">
        <v>27.52</v>
      </c>
      <c r="L68" s="10">
        <v>36.090000000000003</v>
      </c>
      <c r="M68" s="11">
        <v>100</v>
      </c>
      <c r="N68" s="7">
        <f t="shared" si="76"/>
        <v>131.14098837209303</v>
      </c>
      <c r="O68" s="19">
        <v>36.090000000000003</v>
      </c>
      <c r="P68" s="19">
        <v>39.049999999999997</v>
      </c>
      <c r="Q68" s="11">
        <f t="shared" si="69"/>
        <v>100</v>
      </c>
      <c r="R68" s="11">
        <f t="shared" si="70"/>
        <v>108.20171792740369</v>
      </c>
      <c r="S68" s="10">
        <v>37.130000000000003</v>
      </c>
      <c r="T68" s="10">
        <v>37.130000000000003</v>
      </c>
      <c r="U68" s="11">
        <f t="shared" si="71"/>
        <v>95.083226632522425</v>
      </c>
      <c r="V68" s="11">
        <f t="shared" si="72"/>
        <v>100</v>
      </c>
      <c r="W68" s="205"/>
    </row>
    <row r="69" spans="1:23" ht="30">
      <c r="A69" s="205"/>
      <c r="B69" s="166"/>
      <c r="C69" s="205"/>
      <c r="D69" s="148" t="s">
        <v>546</v>
      </c>
      <c r="E69" s="10">
        <v>29.71</v>
      </c>
      <c r="F69" s="10">
        <v>29.71</v>
      </c>
      <c r="G69" s="10">
        <v>31.2</v>
      </c>
      <c r="H69" s="11">
        <v>100</v>
      </c>
      <c r="I69" s="11">
        <f t="shared" si="75"/>
        <v>105.01514641534837</v>
      </c>
      <c r="J69" s="10">
        <v>31.2</v>
      </c>
      <c r="K69" s="10">
        <v>31.2</v>
      </c>
      <c r="L69" s="10">
        <v>32.54</v>
      </c>
      <c r="M69" s="11">
        <v>100</v>
      </c>
      <c r="N69" s="7">
        <f t="shared" si="76"/>
        <v>104.2948717948718</v>
      </c>
      <c r="O69" s="19">
        <v>33.1</v>
      </c>
      <c r="P69" s="19">
        <v>33.590000000000003</v>
      </c>
      <c r="Q69" s="11">
        <f t="shared" si="69"/>
        <v>101.72095881991396</v>
      </c>
      <c r="R69" s="11">
        <f t="shared" si="70"/>
        <v>101.48036253776436</v>
      </c>
      <c r="S69" s="10">
        <v>33.588688559999994</v>
      </c>
      <c r="T69" s="10">
        <v>35.471999999999994</v>
      </c>
      <c r="U69" s="11">
        <f t="shared" si="71"/>
        <v>99.996095742780568</v>
      </c>
      <c r="V69" s="11">
        <f t="shared" si="72"/>
        <v>105.60698116163665</v>
      </c>
      <c r="W69" s="205"/>
    </row>
    <row r="70" spans="1:23">
      <c r="A70" s="205"/>
      <c r="B70" s="166"/>
      <c r="C70" s="205"/>
      <c r="D70" s="148" t="s">
        <v>21</v>
      </c>
      <c r="E70" s="10">
        <v>22.6</v>
      </c>
      <c r="F70" s="10">
        <v>22.6</v>
      </c>
      <c r="G70" s="10">
        <v>23.76</v>
      </c>
      <c r="H70" s="11">
        <v>100</v>
      </c>
      <c r="I70" s="11">
        <f t="shared" si="75"/>
        <v>105.13274336283185</v>
      </c>
      <c r="J70" s="10">
        <v>23.76</v>
      </c>
      <c r="K70" s="10">
        <v>23.76</v>
      </c>
      <c r="L70" s="10">
        <v>27.81</v>
      </c>
      <c r="M70" s="11">
        <v>100</v>
      </c>
      <c r="N70" s="7">
        <f t="shared" si="76"/>
        <v>117.04545454545455</v>
      </c>
      <c r="O70" s="19">
        <v>27.81</v>
      </c>
      <c r="P70" s="19">
        <v>31.73</v>
      </c>
      <c r="Q70" s="11">
        <f t="shared" si="69"/>
        <v>100</v>
      </c>
      <c r="R70" s="11">
        <f t="shared" si="70"/>
        <v>114.09564904710537</v>
      </c>
      <c r="S70" s="10">
        <v>30.41</v>
      </c>
      <c r="T70" s="10">
        <v>30.41</v>
      </c>
      <c r="U70" s="11">
        <f t="shared" si="71"/>
        <v>95.839899149070291</v>
      </c>
      <c r="V70" s="11">
        <f t="shared" si="72"/>
        <v>100</v>
      </c>
      <c r="W70" s="205"/>
    </row>
    <row r="71" spans="1:23" ht="31.5" customHeight="1">
      <c r="A71" s="206"/>
      <c r="B71" s="166"/>
      <c r="C71" s="206"/>
      <c r="D71" s="148" t="s">
        <v>547</v>
      </c>
      <c r="E71" s="10">
        <v>24.4</v>
      </c>
      <c r="F71" s="10">
        <v>24.4</v>
      </c>
      <c r="G71" s="10">
        <v>25.62</v>
      </c>
      <c r="H71" s="11">
        <v>100</v>
      </c>
      <c r="I71" s="11">
        <f t="shared" si="75"/>
        <v>105</v>
      </c>
      <c r="J71" s="10">
        <v>25.62</v>
      </c>
      <c r="K71" s="10">
        <v>25.62</v>
      </c>
      <c r="L71" s="10">
        <v>26.72</v>
      </c>
      <c r="M71" s="11">
        <v>100</v>
      </c>
      <c r="N71" s="7">
        <f t="shared" si="76"/>
        <v>104.29352068696329</v>
      </c>
      <c r="O71" s="19">
        <v>27.17</v>
      </c>
      <c r="P71" s="19">
        <v>27.58</v>
      </c>
      <c r="Q71" s="11">
        <f t="shared" si="69"/>
        <v>101.68413173652695</v>
      </c>
      <c r="R71" s="11">
        <f t="shared" si="70"/>
        <v>101.50901729849097</v>
      </c>
      <c r="S71" s="10">
        <v>27.579819539999995</v>
      </c>
      <c r="T71" s="10">
        <v>29.123999999999999</v>
      </c>
      <c r="U71" s="11">
        <f t="shared" si="71"/>
        <v>99.999345685279167</v>
      </c>
      <c r="V71" s="11">
        <f t="shared" si="72"/>
        <v>105.59895055789043</v>
      </c>
      <c r="W71" s="206"/>
    </row>
    <row r="72" spans="1:23" ht="19.5" customHeight="1">
      <c r="A72" s="228" t="s">
        <v>38</v>
      </c>
      <c r="B72" s="229"/>
      <c r="C72" s="229"/>
      <c r="D72" s="229"/>
      <c r="E72" s="229"/>
      <c r="F72" s="229"/>
      <c r="G72" s="229"/>
      <c r="H72" s="229"/>
      <c r="I72" s="229"/>
      <c r="J72" s="229"/>
      <c r="K72" s="229"/>
      <c r="L72" s="229"/>
      <c r="M72" s="229"/>
      <c r="N72" s="229"/>
      <c r="O72" s="229"/>
      <c r="P72" s="229"/>
      <c r="Q72" s="229"/>
      <c r="R72" s="229"/>
      <c r="S72" s="229"/>
      <c r="T72" s="229"/>
      <c r="U72" s="229"/>
      <c r="V72" s="229"/>
      <c r="W72" s="230"/>
    </row>
    <row r="73" spans="1:23" ht="45" customHeight="1">
      <c r="A73" s="204">
        <v>1</v>
      </c>
      <c r="B73" s="46"/>
      <c r="C73" s="204" t="s">
        <v>195</v>
      </c>
      <c r="D73" s="39" t="s">
        <v>299</v>
      </c>
      <c r="E73" s="36">
        <v>21.03</v>
      </c>
      <c r="F73" s="36">
        <f>E73</f>
        <v>21.03</v>
      </c>
      <c r="G73" s="36">
        <v>23.06</v>
      </c>
      <c r="H73" s="37">
        <f>F73/E73*100</f>
        <v>100</v>
      </c>
      <c r="I73" s="37">
        <f>G73/F73*100</f>
        <v>109.65287684260578</v>
      </c>
      <c r="J73" s="10">
        <f t="shared" ref="J73:J80" si="77">G73</f>
        <v>23.06</v>
      </c>
      <c r="K73" s="10">
        <f>J73</f>
        <v>23.06</v>
      </c>
      <c r="L73" s="10">
        <v>24.21</v>
      </c>
      <c r="M73" s="11">
        <f>K73/J73*100</f>
        <v>100</v>
      </c>
      <c r="N73" s="7">
        <f>L73/K73*100</f>
        <v>104.98699045967044</v>
      </c>
      <c r="O73" s="10">
        <v>24.21</v>
      </c>
      <c r="P73" s="10">
        <v>25.44</v>
      </c>
      <c r="Q73" s="11">
        <f>O73/L73*100</f>
        <v>100</v>
      </c>
      <c r="R73" s="11">
        <f>P73/O73*100</f>
        <v>105.08054522924412</v>
      </c>
      <c r="S73" s="10">
        <v>24.57</v>
      </c>
      <c r="T73" s="10">
        <v>24.57</v>
      </c>
      <c r="U73" s="11">
        <f>S73/P73*100</f>
        <v>96.580188679245282</v>
      </c>
      <c r="V73" s="11">
        <f>T73/S73*100</f>
        <v>100</v>
      </c>
      <c r="W73" s="235" t="s">
        <v>554</v>
      </c>
    </row>
    <row r="74" spans="1:23" ht="50.25" customHeight="1">
      <c r="A74" s="205"/>
      <c r="B74" s="46"/>
      <c r="C74" s="205"/>
      <c r="D74" s="39" t="s">
        <v>300</v>
      </c>
      <c r="E74" s="36">
        <v>24.82</v>
      </c>
      <c r="F74" s="47">
        <f>E74</f>
        <v>24.82</v>
      </c>
      <c r="G74" s="47">
        <v>26.06</v>
      </c>
      <c r="H74" s="37">
        <f t="shared" ref="H74:I80" si="78">F74/E74*100</f>
        <v>100</v>
      </c>
      <c r="I74" s="37">
        <f t="shared" si="78"/>
        <v>104.99597099113618</v>
      </c>
      <c r="J74" s="10">
        <f t="shared" si="77"/>
        <v>26.06</v>
      </c>
      <c r="K74" s="44">
        <f>J74</f>
        <v>26.06</v>
      </c>
      <c r="L74" s="44">
        <v>27.18</v>
      </c>
      <c r="M74" s="11">
        <f t="shared" ref="M74:N80" si="79">K74/J74*100</f>
        <v>100</v>
      </c>
      <c r="N74" s="7">
        <f t="shared" si="79"/>
        <v>104.29777436684576</v>
      </c>
      <c r="O74" s="10">
        <v>27.64</v>
      </c>
      <c r="P74" s="10">
        <v>28.06</v>
      </c>
      <c r="Q74" s="11">
        <f t="shared" ref="Q74:Q80" si="80">O74/L74*100</f>
        <v>101.6924208977189</v>
      </c>
      <c r="R74" s="11">
        <f t="shared" ref="R74:R80" si="81">P74/O74*100</f>
        <v>101.51953690303908</v>
      </c>
      <c r="S74" s="10">
        <v>28.06</v>
      </c>
      <c r="T74" s="10">
        <v>29.48</v>
      </c>
      <c r="U74" s="11">
        <f t="shared" ref="U74:U84" si="82">S74/P74*100</f>
        <v>100</v>
      </c>
      <c r="V74" s="11">
        <f t="shared" ref="V74:V84" si="83">T74/S74*100</f>
        <v>105.06058446186744</v>
      </c>
      <c r="W74" s="235"/>
    </row>
    <row r="75" spans="1:23" ht="31.5" customHeight="1">
      <c r="A75" s="205"/>
      <c r="B75" s="46"/>
      <c r="C75" s="205"/>
      <c r="D75" s="39" t="s">
        <v>191</v>
      </c>
      <c r="E75" s="23">
        <v>17.78</v>
      </c>
      <c r="F75" s="47">
        <v>15.866400713061473</v>
      </c>
      <c r="G75" s="47">
        <v>15.866400713061473</v>
      </c>
      <c r="H75" s="25">
        <f t="shared" si="78"/>
        <v>89.237349342302991</v>
      </c>
      <c r="I75" s="37">
        <f t="shared" si="78"/>
        <v>100</v>
      </c>
      <c r="J75" s="10">
        <f t="shared" si="77"/>
        <v>15.866400713061473</v>
      </c>
      <c r="K75" s="44">
        <v>15.866400713061473</v>
      </c>
      <c r="L75" s="44">
        <v>15.866400713061473</v>
      </c>
      <c r="M75" s="11">
        <f t="shared" si="79"/>
        <v>100</v>
      </c>
      <c r="N75" s="7">
        <f t="shared" si="79"/>
        <v>100</v>
      </c>
      <c r="O75" s="10">
        <v>15.87</v>
      </c>
      <c r="P75" s="10">
        <v>16.11</v>
      </c>
      <c r="Q75" s="11">
        <f t="shared" si="80"/>
        <v>100.0226849617857</v>
      </c>
      <c r="R75" s="11">
        <f t="shared" si="81"/>
        <v>101.51228733459357</v>
      </c>
      <c r="S75" s="10">
        <v>16.106147205313402</v>
      </c>
      <c r="T75" s="10">
        <v>17.007730401366413</v>
      </c>
      <c r="U75" s="11">
        <f t="shared" si="82"/>
        <v>99.976084452597163</v>
      </c>
      <c r="V75" s="11">
        <f t="shared" si="83"/>
        <v>105.59775832519138</v>
      </c>
      <c r="W75" s="235" t="s">
        <v>588</v>
      </c>
    </row>
    <row r="76" spans="1:23" ht="47.25" customHeight="1">
      <c r="A76" s="205"/>
      <c r="B76" s="46"/>
      <c r="C76" s="205"/>
      <c r="D76" s="39" t="s">
        <v>301</v>
      </c>
      <c r="E76" s="23">
        <v>20.98</v>
      </c>
      <c r="F76" s="41">
        <v>18.72</v>
      </c>
      <c r="G76" s="41">
        <v>18.72</v>
      </c>
      <c r="H76" s="25">
        <f t="shared" si="78"/>
        <v>89.227836034318386</v>
      </c>
      <c r="I76" s="37">
        <f t="shared" si="78"/>
        <v>100</v>
      </c>
      <c r="J76" s="10">
        <f t="shared" si="77"/>
        <v>18.72</v>
      </c>
      <c r="K76" s="40">
        <v>18.72</v>
      </c>
      <c r="L76" s="40">
        <v>18.73</v>
      </c>
      <c r="M76" s="11">
        <f t="shared" si="79"/>
        <v>100</v>
      </c>
      <c r="N76" s="7">
        <f t="shared" si="79"/>
        <v>100.05341880341881</v>
      </c>
      <c r="O76" s="10">
        <v>19.04</v>
      </c>
      <c r="P76" s="10">
        <v>19.329999999999998</v>
      </c>
      <c r="Q76" s="11">
        <f t="shared" si="80"/>
        <v>101.65509877202348</v>
      </c>
      <c r="R76" s="11">
        <f t="shared" si="81"/>
        <v>101.52310924369748</v>
      </c>
      <c r="S76" s="10">
        <v>19.329659999999997</v>
      </c>
      <c r="T76" s="10">
        <v>20.409276481639694</v>
      </c>
      <c r="U76" s="11">
        <f t="shared" si="82"/>
        <v>99.998241076047591</v>
      </c>
      <c r="V76" s="11">
        <f t="shared" si="83"/>
        <v>105.58528438492812</v>
      </c>
      <c r="W76" s="235"/>
    </row>
    <row r="77" spans="1:23" ht="45">
      <c r="A77" s="205"/>
      <c r="B77" s="46"/>
      <c r="C77" s="205"/>
      <c r="D77" s="39" t="s">
        <v>192</v>
      </c>
      <c r="E77" s="23">
        <v>13.94</v>
      </c>
      <c r="F77" s="46">
        <v>13.94</v>
      </c>
      <c r="G77" s="46">
        <v>14.54</v>
      </c>
      <c r="H77" s="25">
        <f t="shared" si="78"/>
        <v>100</v>
      </c>
      <c r="I77" s="37">
        <f t="shared" si="78"/>
        <v>104.3041606886657</v>
      </c>
      <c r="J77" s="10">
        <f t="shared" si="77"/>
        <v>14.54</v>
      </c>
      <c r="K77" s="10">
        <f>J77</f>
        <v>14.54</v>
      </c>
      <c r="L77" s="39">
        <v>14.54</v>
      </c>
      <c r="M77" s="11">
        <f t="shared" si="79"/>
        <v>100</v>
      </c>
      <c r="N77" s="7">
        <f t="shared" si="79"/>
        <v>100</v>
      </c>
      <c r="O77" s="10">
        <v>14.54</v>
      </c>
      <c r="P77" s="10">
        <v>17.079999999999998</v>
      </c>
      <c r="Q77" s="11">
        <f t="shared" si="80"/>
        <v>100</v>
      </c>
      <c r="R77" s="11">
        <f t="shared" si="81"/>
        <v>117.46905089408529</v>
      </c>
      <c r="S77" s="10">
        <v>16.25</v>
      </c>
      <c r="T77" s="10">
        <v>16.25</v>
      </c>
      <c r="U77" s="11">
        <f t="shared" si="82"/>
        <v>95.140515222482449</v>
      </c>
      <c r="V77" s="11">
        <f t="shared" si="83"/>
        <v>100</v>
      </c>
      <c r="W77" s="235" t="s">
        <v>554</v>
      </c>
    </row>
    <row r="78" spans="1:23" ht="60" customHeight="1">
      <c r="A78" s="205"/>
      <c r="B78" s="46"/>
      <c r="C78" s="205"/>
      <c r="D78" s="39" t="s">
        <v>253</v>
      </c>
      <c r="E78" s="36">
        <v>13.65</v>
      </c>
      <c r="F78" s="48">
        <v>13.653154599999997</v>
      </c>
      <c r="G78" s="48">
        <v>14.33581233</v>
      </c>
      <c r="H78" s="37">
        <f t="shared" si="78"/>
        <v>100.0231106227106</v>
      </c>
      <c r="I78" s="37">
        <f t="shared" si="78"/>
        <v>105.00000000000003</v>
      </c>
      <c r="J78" s="10">
        <f t="shared" si="77"/>
        <v>14.33581233</v>
      </c>
      <c r="K78" s="45">
        <f>J78</f>
        <v>14.33581233</v>
      </c>
      <c r="L78" s="45">
        <v>14.95</v>
      </c>
      <c r="M78" s="11">
        <f t="shared" si="79"/>
        <v>100</v>
      </c>
      <c r="N78" s="7">
        <f t="shared" si="79"/>
        <v>104.28428927403517</v>
      </c>
      <c r="O78" s="10">
        <v>15.2</v>
      </c>
      <c r="P78" s="10">
        <v>15.43</v>
      </c>
      <c r="Q78" s="11">
        <f t="shared" si="80"/>
        <v>101.67224080267559</v>
      </c>
      <c r="R78" s="11">
        <f t="shared" si="81"/>
        <v>101.51315789473685</v>
      </c>
      <c r="S78" s="10">
        <v>15.43</v>
      </c>
      <c r="T78" s="10">
        <v>16.3</v>
      </c>
      <c r="U78" s="11">
        <f t="shared" si="82"/>
        <v>100</v>
      </c>
      <c r="V78" s="11">
        <f t="shared" si="83"/>
        <v>105.63836681788723</v>
      </c>
      <c r="W78" s="235"/>
    </row>
    <row r="79" spans="1:23" ht="30">
      <c r="A79" s="205"/>
      <c r="B79" s="46"/>
      <c r="C79" s="205"/>
      <c r="D79" s="39" t="s">
        <v>252</v>
      </c>
      <c r="E79" s="36">
        <v>15.51</v>
      </c>
      <c r="F79" s="36">
        <f t="shared" ref="F79" si="84">E79</f>
        <v>15.51</v>
      </c>
      <c r="G79" s="36">
        <v>16.88</v>
      </c>
      <c r="H79" s="37">
        <f t="shared" si="78"/>
        <v>100</v>
      </c>
      <c r="I79" s="37">
        <f t="shared" si="78"/>
        <v>108.83301096067053</v>
      </c>
      <c r="J79" s="10">
        <f t="shared" si="77"/>
        <v>16.88</v>
      </c>
      <c r="K79" s="10">
        <f t="shared" ref="K79" si="85">J79</f>
        <v>16.88</v>
      </c>
      <c r="L79" s="10">
        <v>17.73</v>
      </c>
      <c r="M79" s="11">
        <f t="shared" si="79"/>
        <v>100</v>
      </c>
      <c r="N79" s="7">
        <f t="shared" si="79"/>
        <v>105.0355450236967</v>
      </c>
      <c r="O79" s="10">
        <v>17.73</v>
      </c>
      <c r="P79" s="10">
        <v>17.86</v>
      </c>
      <c r="Q79" s="11">
        <f t="shared" si="80"/>
        <v>100</v>
      </c>
      <c r="R79" s="11">
        <f t="shared" si="81"/>
        <v>100.73322053017483</v>
      </c>
      <c r="S79" s="10">
        <v>16.108090442194587</v>
      </c>
      <c r="T79" s="10">
        <v>16.108090442194587</v>
      </c>
      <c r="U79" s="11">
        <f t="shared" si="82"/>
        <v>90.190875936139918</v>
      </c>
      <c r="V79" s="11">
        <f t="shared" si="83"/>
        <v>100</v>
      </c>
      <c r="W79" s="204" t="s">
        <v>588</v>
      </c>
    </row>
    <row r="80" spans="1:23" ht="45" customHeight="1">
      <c r="A80" s="206"/>
      <c r="B80" s="46"/>
      <c r="C80" s="206"/>
      <c r="D80" s="39" t="s">
        <v>254</v>
      </c>
      <c r="E80" s="36">
        <v>11.13</v>
      </c>
      <c r="F80" s="47">
        <v>11.1274</v>
      </c>
      <c r="G80" s="47">
        <v>11.683769999999999</v>
      </c>
      <c r="H80" s="37">
        <f t="shared" si="78"/>
        <v>99.976639712488762</v>
      </c>
      <c r="I80" s="37">
        <f t="shared" si="78"/>
        <v>105</v>
      </c>
      <c r="J80" s="10">
        <f t="shared" si="77"/>
        <v>11.683769999999999</v>
      </c>
      <c r="K80" s="44">
        <f>J80</f>
        <v>11.683769999999999</v>
      </c>
      <c r="L80" s="44">
        <v>12.19</v>
      </c>
      <c r="M80" s="11">
        <f t="shared" si="79"/>
        <v>100</v>
      </c>
      <c r="N80" s="7">
        <f t="shared" si="79"/>
        <v>104.33276245595387</v>
      </c>
      <c r="O80" s="10">
        <v>12.19</v>
      </c>
      <c r="P80" s="10">
        <v>12.37</v>
      </c>
      <c r="Q80" s="11">
        <f t="shared" si="80"/>
        <v>100</v>
      </c>
      <c r="R80" s="11">
        <f t="shared" si="81"/>
        <v>101.47662018047581</v>
      </c>
      <c r="S80" s="10">
        <v>12.576000000000001</v>
      </c>
      <c r="T80" s="10">
        <v>13.280256000000001</v>
      </c>
      <c r="U80" s="11">
        <f t="shared" si="82"/>
        <v>101.66531932093777</v>
      </c>
      <c r="V80" s="11">
        <f t="shared" si="83"/>
        <v>105.60000000000001</v>
      </c>
      <c r="W80" s="206"/>
    </row>
    <row r="81" spans="1:23" ht="53.25" hidden="1" customHeight="1">
      <c r="A81" s="38">
        <v>2</v>
      </c>
      <c r="B81" s="39"/>
      <c r="C81" s="56" t="s">
        <v>579</v>
      </c>
      <c r="D81" s="39" t="s">
        <v>21</v>
      </c>
      <c r="E81" s="40">
        <v>7.79</v>
      </c>
      <c r="F81" s="40">
        <v>7.79</v>
      </c>
      <c r="G81" s="40">
        <v>8.39</v>
      </c>
      <c r="H81" s="43">
        <f t="shared" ref="H81" si="86">F81/E81*100</f>
        <v>100</v>
      </c>
      <c r="I81" s="43">
        <f>G81/F81*100</f>
        <v>107.70218228498074</v>
      </c>
      <c r="J81" s="10" t="s">
        <v>31</v>
      </c>
      <c r="K81" s="40" t="s">
        <v>31</v>
      </c>
      <c r="L81" s="40" t="s">
        <v>31</v>
      </c>
      <c r="M81" s="43" t="s">
        <v>31</v>
      </c>
      <c r="N81" s="55" t="s">
        <v>31</v>
      </c>
      <c r="O81" s="11" t="s">
        <v>31</v>
      </c>
      <c r="P81" s="11" t="s">
        <v>31</v>
      </c>
      <c r="Q81" s="11" t="s">
        <v>31</v>
      </c>
      <c r="R81" s="11" t="s">
        <v>31</v>
      </c>
      <c r="S81" s="10" t="s">
        <v>31</v>
      </c>
      <c r="T81" s="10" t="s">
        <v>31</v>
      </c>
      <c r="U81" s="11" t="s">
        <v>31</v>
      </c>
      <c r="V81" s="11" t="s">
        <v>31</v>
      </c>
      <c r="W81" s="182" t="s">
        <v>31</v>
      </c>
    </row>
    <row r="82" spans="1:23" ht="52.5" customHeight="1">
      <c r="A82" s="49">
        <f>A81+1</f>
        <v>3</v>
      </c>
      <c r="B82" s="39"/>
      <c r="C82" s="39" t="s">
        <v>552</v>
      </c>
      <c r="D82" s="39" t="s">
        <v>21</v>
      </c>
      <c r="E82" s="36" t="s">
        <v>31</v>
      </c>
      <c r="F82" s="36">
        <v>7.79</v>
      </c>
      <c r="G82" s="36">
        <v>8.39</v>
      </c>
      <c r="H82" s="36">
        <v>100</v>
      </c>
      <c r="I82" s="37">
        <v>107.7</v>
      </c>
      <c r="J82" s="10">
        <v>8.39</v>
      </c>
      <c r="K82" s="40">
        <f>G81</f>
        <v>8.39</v>
      </c>
      <c r="L82" s="40">
        <v>9.59</v>
      </c>
      <c r="M82" s="11">
        <f t="shared" ref="M82:N84" si="87">K82/J82*100</f>
        <v>100</v>
      </c>
      <c r="N82" s="7">
        <f t="shared" si="87"/>
        <v>114.30274135876041</v>
      </c>
      <c r="O82" s="10">
        <v>8.94</v>
      </c>
      <c r="P82" s="10">
        <v>8.94</v>
      </c>
      <c r="Q82" s="11">
        <f t="shared" ref="Q82:Q84" si="88">O82/L82*100</f>
        <v>93.222106360792495</v>
      </c>
      <c r="R82" s="11">
        <f t="shared" ref="R82:R84" si="89">P82/O82*100</f>
        <v>100</v>
      </c>
      <c r="S82" s="10">
        <v>8.94</v>
      </c>
      <c r="T82" s="10">
        <v>9.68</v>
      </c>
      <c r="U82" s="11">
        <f t="shared" si="82"/>
        <v>100</v>
      </c>
      <c r="V82" s="11">
        <f t="shared" si="83"/>
        <v>108.27740492170021</v>
      </c>
      <c r="W82" s="235" t="s">
        <v>554</v>
      </c>
    </row>
    <row r="83" spans="1:23" ht="30">
      <c r="A83" s="39">
        <f t="shared" ref="A83:A84" si="90">A82+1</f>
        <v>4</v>
      </c>
      <c r="B83" s="39"/>
      <c r="C83" s="39" t="s">
        <v>190</v>
      </c>
      <c r="D83" s="39" t="s">
        <v>32</v>
      </c>
      <c r="E83" s="36">
        <v>8.1</v>
      </c>
      <c r="F83" s="47">
        <v>8.1</v>
      </c>
      <c r="G83" s="47">
        <v>8.4</v>
      </c>
      <c r="H83" s="37">
        <f t="shared" ref="H83:I84" si="91">F83/E83*100</f>
        <v>100</v>
      </c>
      <c r="I83" s="37">
        <f t="shared" si="91"/>
        <v>103.70370370370372</v>
      </c>
      <c r="J83" s="10">
        <f>G83</f>
        <v>8.4</v>
      </c>
      <c r="K83" s="44">
        <v>8.0399999999999991</v>
      </c>
      <c r="L83" s="44">
        <f>K83</f>
        <v>8.0399999999999991</v>
      </c>
      <c r="M83" s="11">
        <f t="shared" si="87"/>
        <v>95.714285714285694</v>
      </c>
      <c r="N83" s="7">
        <f t="shared" si="87"/>
        <v>100</v>
      </c>
      <c r="O83" s="10">
        <v>7.91</v>
      </c>
      <c r="P83" s="10">
        <v>7.91</v>
      </c>
      <c r="Q83" s="11">
        <f t="shared" si="88"/>
        <v>98.383084577114445</v>
      </c>
      <c r="R83" s="11">
        <f t="shared" si="89"/>
        <v>100</v>
      </c>
      <c r="S83" s="10">
        <v>7.91</v>
      </c>
      <c r="T83" s="10">
        <v>9.36</v>
      </c>
      <c r="U83" s="11">
        <f t="shared" si="82"/>
        <v>100</v>
      </c>
      <c r="V83" s="11">
        <f t="shared" si="83"/>
        <v>118.33122629582806</v>
      </c>
      <c r="W83" s="235"/>
    </row>
    <row r="84" spans="1:23" ht="30">
      <c r="A84" s="39">
        <f t="shared" si="90"/>
        <v>5</v>
      </c>
      <c r="B84" s="46"/>
      <c r="C84" s="39" t="s">
        <v>553</v>
      </c>
      <c r="D84" s="39" t="s">
        <v>20</v>
      </c>
      <c r="E84" s="15">
        <v>22.71</v>
      </c>
      <c r="F84" s="46">
        <v>22.71</v>
      </c>
      <c r="G84" s="46">
        <v>24.09</v>
      </c>
      <c r="H84" s="26">
        <f t="shared" si="91"/>
        <v>100</v>
      </c>
      <c r="I84" s="50">
        <f t="shared" si="91"/>
        <v>106.07661822985467</v>
      </c>
      <c r="J84" s="10">
        <f>G84</f>
        <v>24.09</v>
      </c>
      <c r="K84" s="10">
        <f>J84</f>
        <v>24.09</v>
      </c>
      <c r="L84" s="39">
        <v>24.96</v>
      </c>
      <c r="M84" s="11">
        <f t="shared" si="87"/>
        <v>100</v>
      </c>
      <c r="N84" s="7">
        <f t="shared" si="87"/>
        <v>103.61145703611459</v>
      </c>
      <c r="O84" s="10">
        <v>24.96</v>
      </c>
      <c r="P84" s="10">
        <v>26.24</v>
      </c>
      <c r="Q84" s="11">
        <f t="shared" si="88"/>
        <v>100</v>
      </c>
      <c r="R84" s="11">
        <f t="shared" si="89"/>
        <v>105.12820512820511</v>
      </c>
      <c r="S84" s="10">
        <v>31.49</v>
      </c>
      <c r="T84" s="10">
        <v>45.78</v>
      </c>
      <c r="U84" s="11">
        <f t="shared" si="82"/>
        <v>120.00762195121952</v>
      </c>
      <c r="V84" s="11">
        <f t="shared" si="83"/>
        <v>145.37948555096858</v>
      </c>
      <c r="W84" s="235"/>
    </row>
    <row r="85" spans="1:23" ht="30" customHeight="1">
      <c r="A85" s="197">
        <v>6</v>
      </c>
      <c r="B85" s="21"/>
      <c r="C85" s="204" t="s">
        <v>304</v>
      </c>
      <c r="D85" s="22" t="s">
        <v>193</v>
      </c>
      <c r="E85" s="10" t="s">
        <v>31</v>
      </c>
      <c r="F85" s="10" t="s">
        <v>31</v>
      </c>
      <c r="G85" s="10">
        <v>62.67</v>
      </c>
      <c r="H85" s="10" t="s">
        <v>31</v>
      </c>
      <c r="I85" s="11">
        <v>124.12358882947119</v>
      </c>
      <c r="J85" s="10">
        <f>G85</f>
        <v>62.67</v>
      </c>
      <c r="K85" s="10">
        <f>J85</f>
        <v>62.67</v>
      </c>
      <c r="L85" s="10">
        <v>65.41</v>
      </c>
      <c r="M85" s="10">
        <f>K85/J85*100</f>
        <v>100</v>
      </c>
      <c r="N85" s="7">
        <f>L85/K85*100</f>
        <v>104.37210786660283</v>
      </c>
      <c r="O85" s="10">
        <v>65.41</v>
      </c>
      <c r="P85" s="10">
        <v>71.489999999999995</v>
      </c>
      <c r="Q85" s="11">
        <f>O85/L85*100</f>
        <v>100</v>
      </c>
      <c r="R85" s="11">
        <f>P85/O85*100</f>
        <v>109.2952147989604</v>
      </c>
      <c r="S85" s="10">
        <v>71.489999999999995</v>
      </c>
      <c r="T85" s="10">
        <v>77.849999999999994</v>
      </c>
      <c r="U85" s="11">
        <f>S85/P85*100</f>
        <v>100</v>
      </c>
      <c r="V85" s="11">
        <f>T85/S85*100</f>
        <v>108.89634913973983</v>
      </c>
      <c r="W85" s="205" t="s">
        <v>414</v>
      </c>
    </row>
    <row r="86" spans="1:23" ht="30" customHeight="1">
      <c r="A86" s="199">
        <f t="shared" ref="A86" si="92">A85+1</f>
        <v>7</v>
      </c>
      <c r="B86" s="22"/>
      <c r="C86" s="206"/>
      <c r="D86" s="22" t="s">
        <v>194</v>
      </c>
      <c r="E86" s="10" t="s">
        <v>31</v>
      </c>
      <c r="F86" s="10" t="s">
        <v>31</v>
      </c>
      <c r="G86" s="10">
        <v>70.650000000000006</v>
      </c>
      <c r="H86" s="10" t="s">
        <v>31</v>
      </c>
      <c r="I86" s="11">
        <v>132.97571993224167</v>
      </c>
      <c r="J86" s="10">
        <f>G86</f>
        <v>70.650000000000006</v>
      </c>
      <c r="K86" s="10">
        <f>J86</f>
        <v>70.650000000000006</v>
      </c>
      <c r="L86" s="10">
        <v>76.819999999999993</v>
      </c>
      <c r="M86" s="10">
        <f>K86/J86*100</f>
        <v>100</v>
      </c>
      <c r="N86" s="7">
        <f>L86/K86*100</f>
        <v>108.73319179051661</v>
      </c>
      <c r="O86" s="10">
        <v>76.819999999999993</v>
      </c>
      <c r="P86" s="10">
        <v>76.94</v>
      </c>
      <c r="Q86" s="11">
        <f>O86/L86*100</f>
        <v>100</v>
      </c>
      <c r="R86" s="11">
        <f>P86/O86*100</f>
        <v>100.15620932048945</v>
      </c>
      <c r="S86" s="10">
        <v>76.34</v>
      </c>
      <c r="T86" s="10">
        <v>76.34</v>
      </c>
      <c r="U86" s="11">
        <f>S86/P86*100</f>
        <v>99.220171562256311</v>
      </c>
      <c r="V86" s="11">
        <f>T86/S86*100</f>
        <v>100</v>
      </c>
      <c r="W86" s="206"/>
    </row>
    <row r="87" spans="1:23" ht="15" customHeight="1">
      <c r="A87" s="228" t="s">
        <v>69</v>
      </c>
      <c r="B87" s="229"/>
      <c r="C87" s="229"/>
      <c r="D87" s="229"/>
      <c r="E87" s="229"/>
      <c r="F87" s="229"/>
      <c r="G87" s="229"/>
      <c r="H87" s="229"/>
      <c r="I87" s="229"/>
      <c r="J87" s="229"/>
      <c r="K87" s="229"/>
      <c r="L87" s="229"/>
      <c r="M87" s="229"/>
      <c r="N87" s="229"/>
      <c r="O87" s="229"/>
      <c r="P87" s="229"/>
      <c r="Q87" s="229"/>
      <c r="R87" s="229"/>
      <c r="S87" s="229"/>
      <c r="T87" s="229"/>
      <c r="U87" s="229"/>
      <c r="V87" s="229"/>
      <c r="W87" s="230"/>
    </row>
    <row r="88" spans="1:23" ht="15" hidden="1" customHeight="1">
      <c r="A88" s="235">
        <v>1</v>
      </c>
      <c r="B88" s="31"/>
      <c r="C88" s="235" t="s">
        <v>101</v>
      </c>
      <c r="D88" s="31" t="s">
        <v>34</v>
      </c>
      <c r="E88" s="10">
        <v>5.18</v>
      </c>
      <c r="F88" s="10">
        <v>5.18</v>
      </c>
      <c r="G88" s="10">
        <v>4.97</v>
      </c>
      <c r="H88" s="11">
        <f t="shared" ref="H88" si="93">F88/E88*100</f>
        <v>100</v>
      </c>
      <c r="I88" s="11">
        <f t="shared" ref="I88" si="94">G88/F88*100</f>
        <v>95.945945945945937</v>
      </c>
      <c r="J88" s="10">
        <f t="shared" ref="J88:J93" si="95">G88</f>
        <v>4.97</v>
      </c>
      <c r="K88" s="10">
        <f>J88</f>
        <v>4.97</v>
      </c>
      <c r="L88" s="10">
        <v>5.76</v>
      </c>
      <c r="M88" s="11">
        <f t="shared" ref="M88:M93" si="96">K88/J88*100</f>
        <v>100</v>
      </c>
      <c r="N88" s="7">
        <f t="shared" ref="N88:N93" si="97">L88/K88*100</f>
        <v>115.89537223340041</v>
      </c>
      <c r="O88" s="10" t="s">
        <v>31</v>
      </c>
      <c r="P88" s="10" t="s">
        <v>31</v>
      </c>
      <c r="Q88" s="11" t="s">
        <v>31</v>
      </c>
      <c r="R88" s="11" t="s">
        <v>31</v>
      </c>
      <c r="S88" s="11" t="s">
        <v>31</v>
      </c>
      <c r="T88" s="11" t="s">
        <v>31</v>
      </c>
      <c r="U88" s="11" t="s">
        <v>31</v>
      </c>
      <c r="V88" s="11" t="s">
        <v>31</v>
      </c>
      <c r="W88" s="204" t="s">
        <v>492</v>
      </c>
    </row>
    <row r="89" spans="1:23" ht="30">
      <c r="A89" s="235"/>
      <c r="B89" s="31"/>
      <c r="C89" s="235"/>
      <c r="D89" s="31" t="s">
        <v>35</v>
      </c>
      <c r="E89" s="10">
        <v>5.0999999999999996</v>
      </c>
      <c r="F89" s="10">
        <v>5.0999999999999996</v>
      </c>
      <c r="G89" s="10">
        <v>5.51</v>
      </c>
      <c r="H89" s="11">
        <f t="shared" ref="H89:H93" si="98">F89/E89*100</f>
        <v>100</v>
      </c>
      <c r="I89" s="11">
        <f t="shared" ref="I89:I93" si="99">G89/F89*100</f>
        <v>108.0392156862745</v>
      </c>
      <c r="J89" s="10">
        <f t="shared" si="95"/>
        <v>5.51</v>
      </c>
      <c r="K89" s="10">
        <f t="shared" ref="K89:K91" si="100">J89</f>
        <v>5.51</v>
      </c>
      <c r="L89" s="10">
        <v>5.94</v>
      </c>
      <c r="M89" s="11">
        <f>K89/J89*100</f>
        <v>100</v>
      </c>
      <c r="N89" s="7">
        <f t="shared" si="97"/>
        <v>107.80399274047187</v>
      </c>
      <c r="O89" s="10">
        <v>5.94</v>
      </c>
      <c r="P89" s="10">
        <v>6.21</v>
      </c>
      <c r="Q89" s="11">
        <f t="shared" ref="Q89:Q93" si="101">O89/L89*100</f>
        <v>100</v>
      </c>
      <c r="R89" s="11">
        <f t="shared" ref="R89:R93" si="102">P89/O89*100</f>
        <v>104.54545454545455</v>
      </c>
      <c r="S89" s="10">
        <v>0.73</v>
      </c>
      <c r="T89" s="10">
        <v>0.73</v>
      </c>
      <c r="U89" s="11">
        <f t="shared" ref="U89:U93" si="103">S89/P89*100</f>
        <v>11.755233494363928</v>
      </c>
      <c r="V89" s="11">
        <f t="shared" ref="V89:V93" si="104">T89/S89*100</f>
        <v>100</v>
      </c>
      <c r="W89" s="205"/>
    </row>
    <row r="90" spans="1:23" ht="45" customHeight="1">
      <c r="A90" s="31">
        <v>2</v>
      </c>
      <c r="B90" s="31"/>
      <c r="C90" s="31" t="s">
        <v>102</v>
      </c>
      <c r="D90" s="31" t="s">
        <v>35</v>
      </c>
      <c r="E90" s="10">
        <v>18.32</v>
      </c>
      <c r="F90" s="10">
        <f>E90</f>
        <v>18.32</v>
      </c>
      <c r="G90" s="10">
        <v>21.05</v>
      </c>
      <c r="H90" s="11">
        <f t="shared" si="98"/>
        <v>100</v>
      </c>
      <c r="I90" s="11">
        <f t="shared" si="99"/>
        <v>114.90174672489084</v>
      </c>
      <c r="J90" s="10">
        <f t="shared" si="95"/>
        <v>21.05</v>
      </c>
      <c r="K90" s="10">
        <f t="shared" si="100"/>
        <v>21.05</v>
      </c>
      <c r="L90" s="10">
        <v>22.73</v>
      </c>
      <c r="M90" s="11">
        <f t="shared" si="96"/>
        <v>100</v>
      </c>
      <c r="N90" s="7">
        <f t="shared" si="97"/>
        <v>107.98099762470308</v>
      </c>
      <c r="O90" s="10">
        <f t="shared" ref="O90:O93" si="105">L90</f>
        <v>22.73</v>
      </c>
      <c r="P90" s="10">
        <v>23.89</v>
      </c>
      <c r="Q90" s="11">
        <f t="shared" si="101"/>
        <v>100</v>
      </c>
      <c r="R90" s="11">
        <f t="shared" si="102"/>
        <v>105.10338759348879</v>
      </c>
      <c r="S90" s="10">
        <v>3.14</v>
      </c>
      <c r="T90" s="10">
        <v>3.14</v>
      </c>
      <c r="U90" s="11">
        <f t="shared" si="103"/>
        <v>13.143574717455003</v>
      </c>
      <c r="V90" s="11">
        <f t="shared" si="104"/>
        <v>100</v>
      </c>
      <c r="W90" s="205"/>
    </row>
    <row r="91" spans="1:23">
      <c r="A91" s="235">
        <v>3</v>
      </c>
      <c r="B91" s="31"/>
      <c r="C91" s="235" t="s">
        <v>103</v>
      </c>
      <c r="D91" s="31" t="s">
        <v>20</v>
      </c>
      <c r="E91" s="10">
        <v>12.05</v>
      </c>
      <c r="F91" s="10">
        <f t="shared" ref="F91:F93" si="106">E91</f>
        <v>12.05</v>
      </c>
      <c r="G91" s="10">
        <v>12.9</v>
      </c>
      <c r="H91" s="11">
        <f t="shared" si="98"/>
        <v>100</v>
      </c>
      <c r="I91" s="11">
        <f t="shared" si="99"/>
        <v>107.0539419087137</v>
      </c>
      <c r="J91" s="10">
        <f t="shared" si="95"/>
        <v>12.9</v>
      </c>
      <c r="K91" s="10">
        <f t="shared" si="100"/>
        <v>12.9</v>
      </c>
      <c r="L91" s="10">
        <v>13.36</v>
      </c>
      <c r="M91" s="11">
        <f t="shared" si="96"/>
        <v>100</v>
      </c>
      <c r="N91" s="7">
        <f t="shared" si="97"/>
        <v>103.56589147286822</v>
      </c>
      <c r="O91" s="10">
        <f t="shared" si="105"/>
        <v>13.36</v>
      </c>
      <c r="P91" s="10">
        <v>13.56</v>
      </c>
      <c r="Q91" s="11">
        <f t="shared" si="101"/>
        <v>100</v>
      </c>
      <c r="R91" s="11">
        <f t="shared" si="102"/>
        <v>101.49700598802396</v>
      </c>
      <c r="S91" s="10">
        <v>13.56</v>
      </c>
      <c r="T91" s="10">
        <v>14.32</v>
      </c>
      <c r="U91" s="11">
        <f t="shared" si="103"/>
        <v>100</v>
      </c>
      <c r="V91" s="11">
        <f t="shared" si="104"/>
        <v>105.6047197640118</v>
      </c>
      <c r="W91" s="206"/>
    </row>
    <row r="92" spans="1:23" ht="45" customHeight="1">
      <c r="A92" s="235"/>
      <c r="B92" s="31"/>
      <c r="C92" s="235"/>
      <c r="D92" s="31" t="s">
        <v>21</v>
      </c>
      <c r="E92" s="10">
        <v>21.89</v>
      </c>
      <c r="F92" s="10">
        <f t="shared" si="106"/>
        <v>21.89</v>
      </c>
      <c r="G92" s="10">
        <v>22.73</v>
      </c>
      <c r="H92" s="11">
        <f t="shared" si="98"/>
        <v>100</v>
      </c>
      <c r="I92" s="11">
        <f t="shared" si="99"/>
        <v>103.83736866148926</v>
      </c>
      <c r="J92" s="10">
        <f t="shared" si="95"/>
        <v>22.73</v>
      </c>
      <c r="K92" s="10">
        <v>20.51</v>
      </c>
      <c r="L92" s="10">
        <v>20.51</v>
      </c>
      <c r="M92" s="11">
        <f t="shared" si="96"/>
        <v>90.233172019357681</v>
      </c>
      <c r="N92" s="7">
        <f t="shared" si="97"/>
        <v>100</v>
      </c>
      <c r="O92" s="10">
        <f t="shared" si="105"/>
        <v>20.51</v>
      </c>
      <c r="P92" s="10">
        <v>20.81</v>
      </c>
      <c r="Q92" s="11">
        <f t="shared" si="101"/>
        <v>100</v>
      </c>
      <c r="R92" s="11">
        <f t="shared" si="102"/>
        <v>101.46270112140418</v>
      </c>
      <c r="S92" s="10">
        <v>20.81</v>
      </c>
      <c r="T92" s="10">
        <v>21.98</v>
      </c>
      <c r="U92" s="11">
        <f t="shared" si="103"/>
        <v>100</v>
      </c>
      <c r="V92" s="11">
        <f t="shared" si="104"/>
        <v>105.62229697260935</v>
      </c>
      <c r="W92" s="204" t="s">
        <v>494</v>
      </c>
    </row>
    <row r="93" spans="1:23" ht="30">
      <c r="A93" s="235"/>
      <c r="B93" s="31"/>
      <c r="C93" s="235"/>
      <c r="D93" s="31" t="s">
        <v>70</v>
      </c>
      <c r="E93" s="10">
        <v>11.26</v>
      </c>
      <c r="F93" s="10">
        <f t="shared" si="106"/>
        <v>11.26</v>
      </c>
      <c r="G93" s="10">
        <v>12.8</v>
      </c>
      <c r="H93" s="11">
        <f t="shared" si="98"/>
        <v>100</v>
      </c>
      <c r="I93" s="11">
        <f t="shared" si="99"/>
        <v>113.67673179396094</v>
      </c>
      <c r="J93" s="10">
        <f t="shared" si="95"/>
        <v>12.8</v>
      </c>
      <c r="K93" s="10">
        <v>11.72</v>
      </c>
      <c r="L93" s="10">
        <f>K93</f>
        <v>11.72</v>
      </c>
      <c r="M93" s="11">
        <f t="shared" si="96"/>
        <v>91.5625</v>
      </c>
      <c r="N93" s="7">
        <f t="shared" si="97"/>
        <v>100</v>
      </c>
      <c r="O93" s="10">
        <f t="shared" si="105"/>
        <v>11.72</v>
      </c>
      <c r="P93" s="10">
        <v>12.16</v>
      </c>
      <c r="Q93" s="11">
        <f t="shared" si="101"/>
        <v>100</v>
      </c>
      <c r="R93" s="11">
        <f t="shared" si="102"/>
        <v>103.75426621160409</v>
      </c>
      <c r="S93" s="10">
        <v>14.11</v>
      </c>
      <c r="T93" s="10">
        <v>15.81</v>
      </c>
      <c r="U93" s="11">
        <f t="shared" si="103"/>
        <v>116.0361842105263</v>
      </c>
      <c r="V93" s="11">
        <f t="shared" si="104"/>
        <v>112.04819277108436</v>
      </c>
      <c r="W93" s="206"/>
    </row>
    <row r="94" spans="1:23" ht="16.5" customHeight="1">
      <c r="A94" s="228" t="s">
        <v>16</v>
      </c>
      <c r="B94" s="229"/>
      <c r="C94" s="229"/>
      <c r="D94" s="229"/>
      <c r="E94" s="229"/>
      <c r="F94" s="229"/>
      <c r="G94" s="229"/>
      <c r="H94" s="229"/>
      <c r="I94" s="229"/>
      <c r="J94" s="229"/>
      <c r="K94" s="229"/>
      <c r="L94" s="229"/>
      <c r="M94" s="229"/>
      <c r="N94" s="229"/>
      <c r="O94" s="229"/>
      <c r="P94" s="229"/>
      <c r="Q94" s="229"/>
      <c r="R94" s="229"/>
      <c r="S94" s="229"/>
      <c r="T94" s="229"/>
      <c r="U94" s="229"/>
      <c r="V94" s="229"/>
      <c r="W94" s="230"/>
    </row>
    <row r="95" spans="1:23" ht="42.75" customHeight="1">
      <c r="A95" s="35">
        <v>1</v>
      </c>
      <c r="B95" s="35"/>
      <c r="C95" s="35" t="s">
        <v>580</v>
      </c>
      <c r="D95" s="35" t="s">
        <v>20</v>
      </c>
      <c r="E95" s="35">
        <v>34.42</v>
      </c>
      <c r="F95" s="35">
        <v>34.42</v>
      </c>
      <c r="G95" s="35">
        <v>36.14</v>
      </c>
      <c r="H95" s="11">
        <f>F95/E95*100</f>
        <v>100</v>
      </c>
      <c r="I95" s="11">
        <f>G95/F95*100</f>
        <v>104.99709471237652</v>
      </c>
      <c r="J95" s="35">
        <v>36.14</v>
      </c>
      <c r="K95" s="35">
        <v>36.14</v>
      </c>
      <c r="L95" s="35">
        <v>37.46</v>
      </c>
      <c r="M95" s="11">
        <f>K95/J95*100</f>
        <v>100</v>
      </c>
      <c r="N95" s="7">
        <f>L95/K95*100</f>
        <v>103.6524626452684</v>
      </c>
      <c r="O95" s="10">
        <v>37.46</v>
      </c>
      <c r="P95" s="10">
        <v>37.880000000000003</v>
      </c>
      <c r="Q95" s="136">
        <f>O95/L95*100</f>
        <v>100</v>
      </c>
      <c r="R95" s="136">
        <f>P95/O95*100</f>
        <v>101.1211959423385</v>
      </c>
      <c r="S95" s="136">
        <v>37.880000000000003</v>
      </c>
      <c r="T95" s="136">
        <v>40</v>
      </c>
      <c r="U95" s="164">
        <f>S95/P95*100</f>
        <v>100</v>
      </c>
      <c r="V95" s="164">
        <f>T95/S95*100</f>
        <v>105.59662090813093</v>
      </c>
      <c r="W95" s="204" t="s">
        <v>538</v>
      </c>
    </row>
    <row r="96" spans="1:23" ht="39.75" customHeight="1">
      <c r="A96" s="204">
        <v>2</v>
      </c>
      <c r="B96" s="35"/>
      <c r="C96" s="204" t="s">
        <v>51</v>
      </c>
      <c r="D96" s="35" t="s">
        <v>20</v>
      </c>
      <c r="E96" s="35">
        <v>38.58</v>
      </c>
      <c r="F96" s="35">
        <v>38.58</v>
      </c>
      <c r="G96" s="35">
        <v>40.51</v>
      </c>
      <c r="H96" s="11">
        <f t="shared" ref="H96:H106" si="107">F96/E96*100</f>
        <v>100</v>
      </c>
      <c r="I96" s="11">
        <f t="shared" ref="I96:I106" si="108">G96/F96*100</f>
        <v>105.00259201658891</v>
      </c>
      <c r="J96" s="35">
        <v>40.51</v>
      </c>
      <c r="K96" s="35">
        <v>40.51</v>
      </c>
      <c r="L96" s="35">
        <v>42.46</v>
      </c>
      <c r="M96" s="11">
        <f t="shared" ref="M96:M100" si="109">K96/J96*100</f>
        <v>100</v>
      </c>
      <c r="N96" s="7">
        <f t="shared" ref="N96:N106" si="110">L96/K96*100</f>
        <v>104.81362626511974</v>
      </c>
      <c r="O96" s="10">
        <v>42.46</v>
      </c>
      <c r="P96" s="10">
        <v>43.59</v>
      </c>
      <c r="Q96" s="136">
        <f t="shared" ref="Q96:Q106" si="111">O96/L96*100</f>
        <v>100</v>
      </c>
      <c r="R96" s="136">
        <f t="shared" ref="R96:R106" si="112">P96/O96*100</f>
        <v>102.6613283089967</v>
      </c>
      <c r="S96" s="136">
        <v>43.59</v>
      </c>
      <c r="T96" s="136">
        <v>45.29</v>
      </c>
      <c r="U96" s="164">
        <f t="shared" ref="U96:U106" si="113">S96/P96*100</f>
        <v>100</v>
      </c>
      <c r="V96" s="164">
        <f t="shared" ref="V96:V106" si="114">T96/S96*100</f>
        <v>103.89997705895846</v>
      </c>
      <c r="W96" s="205"/>
    </row>
    <row r="97" spans="1:23" ht="30">
      <c r="A97" s="205"/>
      <c r="B97" s="35"/>
      <c r="C97" s="205"/>
      <c r="D97" s="35" t="s">
        <v>24</v>
      </c>
      <c r="E97" s="35" t="s">
        <v>31</v>
      </c>
      <c r="F97" s="35" t="s">
        <v>31</v>
      </c>
      <c r="G97" s="35" t="s">
        <v>31</v>
      </c>
      <c r="H97" s="11" t="s">
        <v>31</v>
      </c>
      <c r="I97" s="11" t="s">
        <v>31</v>
      </c>
      <c r="J97" s="35" t="s">
        <v>31</v>
      </c>
      <c r="K97" s="35">
        <v>40.51</v>
      </c>
      <c r="L97" s="35">
        <v>42.25</v>
      </c>
      <c r="M97" s="11" t="s">
        <v>31</v>
      </c>
      <c r="N97" s="7">
        <f t="shared" si="110"/>
        <v>104.29523574426068</v>
      </c>
      <c r="O97" s="10">
        <v>42.25</v>
      </c>
      <c r="P97" s="10">
        <v>42.89</v>
      </c>
      <c r="Q97" s="136">
        <f t="shared" si="111"/>
        <v>100</v>
      </c>
      <c r="R97" s="136">
        <f t="shared" si="112"/>
        <v>101.51479289940828</v>
      </c>
      <c r="S97" s="136">
        <v>42.89</v>
      </c>
      <c r="T97" s="136">
        <v>45.29</v>
      </c>
      <c r="U97" s="164">
        <f t="shared" si="113"/>
        <v>100</v>
      </c>
      <c r="V97" s="164">
        <f t="shared" si="114"/>
        <v>105.59570995570063</v>
      </c>
      <c r="W97" s="205"/>
    </row>
    <row r="98" spans="1:23" ht="30">
      <c r="A98" s="205"/>
      <c r="B98" s="162"/>
      <c r="C98" s="205"/>
      <c r="D98" s="162" t="s">
        <v>539</v>
      </c>
      <c r="E98" s="162"/>
      <c r="F98" s="162"/>
      <c r="G98" s="162"/>
      <c r="H98" s="11"/>
      <c r="I98" s="11"/>
      <c r="J98" s="162"/>
      <c r="K98" s="162"/>
      <c r="L98" s="162"/>
      <c r="M98" s="11"/>
      <c r="N98" s="7"/>
      <c r="O98" s="10" t="s">
        <v>31</v>
      </c>
      <c r="P98" s="10" t="s">
        <v>31</v>
      </c>
      <c r="Q98" s="136" t="s">
        <v>31</v>
      </c>
      <c r="R98" s="136" t="s">
        <v>31</v>
      </c>
      <c r="S98" s="136">
        <v>43.87</v>
      </c>
      <c r="T98" s="136">
        <v>45.64</v>
      </c>
      <c r="U98" s="164">
        <f>S98/P100*100</f>
        <v>100</v>
      </c>
      <c r="V98" s="164">
        <f t="shared" si="114"/>
        <v>104.03464782311376</v>
      </c>
      <c r="W98" s="205"/>
    </row>
    <row r="99" spans="1:23" ht="30">
      <c r="A99" s="206"/>
      <c r="B99" s="162"/>
      <c r="C99" s="206"/>
      <c r="D99" s="162" t="s">
        <v>148</v>
      </c>
      <c r="E99" s="162"/>
      <c r="F99" s="162"/>
      <c r="G99" s="162"/>
      <c r="H99" s="11"/>
      <c r="I99" s="11"/>
      <c r="J99" s="162"/>
      <c r="K99" s="162"/>
      <c r="L99" s="162"/>
      <c r="M99" s="11"/>
      <c r="N99" s="7"/>
      <c r="O99" s="10" t="s">
        <v>31</v>
      </c>
      <c r="P99" s="10" t="s">
        <v>31</v>
      </c>
      <c r="Q99" s="136" t="s">
        <v>31</v>
      </c>
      <c r="R99" s="136" t="s">
        <v>31</v>
      </c>
      <c r="S99" s="136">
        <v>42.73</v>
      </c>
      <c r="T99" s="136">
        <v>45.12</v>
      </c>
      <c r="U99" s="164">
        <f>S99/P101*100</f>
        <v>100</v>
      </c>
      <c r="V99" s="164">
        <f t="shared" si="114"/>
        <v>105.59326000468054</v>
      </c>
      <c r="W99" s="205"/>
    </row>
    <row r="100" spans="1:23" ht="45" customHeight="1">
      <c r="A100" s="204">
        <v>3</v>
      </c>
      <c r="B100" s="35"/>
      <c r="C100" s="204" t="s">
        <v>540</v>
      </c>
      <c r="D100" s="35" t="s">
        <v>21</v>
      </c>
      <c r="E100" s="35">
        <v>38.44</v>
      </c>
      <c r="F100" s="35">
        <v>38.44</v>
      </c>
      <c r="G100" s="10">
        <v>41.7</v>
      </c>
      <c r="H100" s="11">
        <f t="shared" si="107"/>
        <v>100</v>
      </c>
      <c r="I100" s="11">
        <f t="shared" si="108"/>
        <v>108.48074921956297</v>
      </c>
      <c r="J100" s="35">
        <v>41.7</v>
      </c>
      <c r="K100" s="35">
        <v>41.7</v>
      </c>
      <c r="L100" s="10">
        <v>42.91</v>
      </c>
      <c r="M100" s="11">
        <f t="shared" si="109"/>
        <v>100</v>
      </c>
      <c r="N100" s="7">
        <f t="shared" si="110"/>
        <v>102.90167865707434</v>
      </c>
      <c r="O100" s="10">
        <v>42.91</v>
      </c>
      <c r="P100" s="10">
        <v>43.87</v>
      </c>
      <c r="Q100" s="136">
        <f t="shared" si="111"/>
        <v>100</v>
      </c>
      <c r="R100" s="136">
        <f t="shared" si="112"/>
        <v>102.23724073642508</v>
      </c>
      <c r="S100" s="136" t="s">
        <v>31</v>
      </c>
      <c r="T100" s="136" t="s">
        <v>31</v>
      </c>
      <c r="U100" s="164" t="s">
        <v>31</v>
      </c>
      <c r="V100" s="164" t="s">
        <v>31</v>
      </c>
      <c r="W100" s="205"/>
    </row>
    <row r="101" spans="1:23" ht="30">
      <c r="A101" s="206"/>
      <c r="B101" s="35"/>
      <c r="C101" s="206"/>
      <c r="D101" s="35" t="s">
        <v>24</v>
      </c>
      <c r="E101" s="35" t="s">
        <v>31</v>
      </c>
      <c r="F101" s="35">
        <v>38.44</v>
      </c>
      <c r="G101" s="10">
        <v>40.36</v>
      </c>
      <c r="H101" s="11">
        <v>100</v>
      </c>
      <c r="I101" s="11">
        <f t="shared" si="108"/>
        <v>104.99479708636837</v>
      </c>
      <c r="J101" s="35">
        <v>40.36</v>
      </c>
      <c r="K101" s="35">
        <v>40.36</v>
      </c>
      <c r="L101" s="10">
        <v>42.1</v>
      </c>
      <c r="M101" s="11">
        <v>100</v>
      </c>
      <c r="N101" s="7">
        <f t="shared" si="110"/>
        <v>104.31119920713579</v>
      </c>
      <c r="O101" s="10">
        <v>42.1</v>
      </c>
      <c r="P101" s="10">
        <v>42.73</v>
      </c>
      <c r="Q101" s="136">
        <f t="shared" si="111"/>
        <v>100</v>
      </c>
      <c r="R101" s="136">
        <f t="shared" si="112"/>
        <v>101.49643705463183</v>
      </c>
      <c r="S101" s="136" t="s">
        <v>31</v>
      </c>
      <c r="T101" s="136" t="s">
        <v>31</v>
      </c>
      <c r="U101" s="164" t="s">
        <v>31</v>
      </c>
      <c r="V101" s="164" t="s">
        <v>31</v>
      </c>
      <c r="W101" s="205"/>
    </row>
    <row r="102" spans="1:23">
      <c r="A102" s="204">
        <v>4</v>
      </c>
      <c r="B102" s="35"/>
      <c r="C102" s="204" t="s">
        <v>52</v>
      </c>
      <c r="D102" s="35" t="s">
        <v>20</v>
      </c>
      <c r="E102" s="35"/>
      <c r="F102" s="35"/>
      <c r="G102" s="10"/>
      <c r="H102" s="11"/>
      <c r="I102" s="11"/>
      <c r="J102" s="35">
        <v>47.33</v>
      </c>
      <c r="K102" s="35">
        <v>47.33</v>
      </c>
      <c r="L102" s="10">
        <v>48.75</v>
      </c>
      <c r="M102" s="11">
        <v>100</v>
      </c>
      <c r="N102" s="7">
        <v>103.00021128248468</v>
      </c>
      <c r="O102" s="10">
        <v>48.75</v>
      </c>
      <c r="P102" s="10">
        <v>50.79</v>
      </c>
      <c r="Q102" s="136">
        <f t="shared" si="111"/>
        <v>100</v>
      </c>
      <c r="R102" s="136">
        <f t="shared" si="112"/>
        <v>104.18461538461538</v>
      </c>
      <c r="S102" s="136">
        <v>50.79</v>
      </c>
      <c r="T102" s="136">
        <v>53.46</v>
      </c>
      <c r="U102" s="164">
        <f t="shared" si="113"/>
        <v>100</v>
      </c>
      <c r="V102" s="164">
        <f t="shared" si="114"/>
        <v>105.25694034258713</v>
      </c>
      <c r="W102" s="205"/>
    </row>
    <row r="103" spans="1:23" ht="30">
      <c r="A103" s="206"/>
      <c r="B103" s="35"/>
      <c r="C103" s="206"/>
      <c r="D103" s="35" t="s">
        <v>24</v>
      </c>
      <c r="E103" s="35">
        <v>45.89</v>
      </c>
      <c r="F103" s="35">
        <v>45.89</v>
      </c>
      <c r="G103" s="35">
        <v>47.33</v>
      </c>
      <c r="H103" s="11">
        <f t="shared" si="107"/>
        <v>100</v>
      </c>
      <c r="I103" s="11">
        <f t="shared" si="108"/>
        <v>103.13793854870342</v>
      </c>
      <c r="J103" s="35">
        <v>47.33</v>
      </c>
      <c r="K103" s="35">
        <v>47.33</v>
      </c>
      <c r="L103" s="35">
        <v>48.75</v>
      </c>
      <c r="M103" s="11">
        <f t="shared" ref="M103:M106" si="115">K103/J103*100</f>
        <v>100</v>
      </c>
      <c r="N103" s="7">
        <f t="shared" si="110"/>
        <v>103.00021128248468</v>
      </c>
      <c r="O103" s="10">
        <v>48.75</v>
      </c>
      <c r="P103" s="10">
        <v>49.48</v>
      </c>
      <c r="Q103" s="136">
        <f t="shared" si="111"/>
        <v>100</v>
      </c>
      <c r="R103" s="136">
        <f t="shared" si="112"/>
        <v>101.49743589743589</v>
      </c>
      <c r="S103" s="136">
        <v>49.48</v>
      </c>
      <c r="T103" s="136">
        <v>52.25</v>
      </c>
      <c r="U103" s="164">
        <f t="shared" si="113"/>
        <v>100</v>
      </c>
      <c r="V103" s="164">
        <f t="shared" si="114"/>
        <v>105.59822150363784</v>
      </c>
      <c r="W103" s="205"/>
    </row>
    <row r="104" spans="1:23" ht="30">
      <c r="A104" s="35">
        <v>5</v>
      </c>
      <c r="B104" s="35"/>
      <c r="C104" s="35" t="s">
        <v>53</v>
      </c>
      <c r="D104" s="35" t="s">
        <v>20</v>
      </c>
      <c r="E104" s="35">
        <v>40.299999999999997</v>
      </c>
      <c r="F104" s="35">
        <v>40.299999999999997</v>
      </c>
      <c r="G104" s="35">
        <v>41.47</v>
      </c>
      <c r="H104" s="11">
        <f t="shared" si="107"/>
        <v>100</v>
      </c>
      <c r="I104" s="11">
        <f t="shared" si="108"/>
        <v>102.90322580645162</v>
      </c>
      <c r="J104" s="35">
        <f>G104</f>
        <v>41.47</v>
      </c>
      <c r="K104" s="35">
        <v>27.94</v>
      </c>
      <c r="L104" s="35">
        <v>27.94</v>
      </c>
      <c r="M104" s="11">
        <f t="shared" si="115"/>
        <v>67.374005305039802</v>
      </c>
      <c r="N104" s="7">
        <f t="shared" si="110"/>
        <v>100</v>
      </c>
      <c r="O104" s="10">
        <v>27.94</v>
      </c>
      <c r="P104" s="10">
        <v>28.33</v>
      </c>
      <c r="Q104" s="136">
        <f t="shared" si="111"/>
        <v>100</v>
      </c>
      <c r="R104" s="136">
        <f t="shared" si="112"/>
        <v>101.39584824624193</v>
      </c>
      <c r="S104" s="136">
        <v>28.33</v>
      </c>
      <c r="T104" s="136">
        <v>29.91</v>
      </c>
      <c r="U104" s="164">
        <f t="shared" si="113"/>
        <v>100</v>
      </c>
      <c r="V104" s="164">
        <f t="shared" si="114"/>
        <v>105.57712672079069</v>
      </c>
      <c r="W104" s="205"/>
    </row>
    <row r="105" spans="1:23">
      <c r="A105" s="204">
        <v>6</v>
      </c>
      <c r="B105" s="35"/>
      <c r="C105" s="204" t="s">
        <v>54</v>
      </c>
      <c r="D105" s="35" t="s">
        <v>20</v>
      </c>
      <c r="E105" s="35"/>
      <c r="F105" s="35"/>
      <c r="G105" s="35"/>
      <c r="H105" s="11"/>
      <c r="I105" s="11"/>
      <c r="J105" s="35">
        <v>41.77</v>
      </c>
      <c r="K105" s="35">
        <v>41.77</v>
      </c>
      <c r="L105" s="35">
        <v>43.29</v>
      </c>
      <c r="M105" s="11">
        <v>100</v>
      </c>
      <c r="N105" s="7">
        <v>103.63897534115394</v>
      </c>
      <c r="O105" s="10">
        <v>43.29</v>
      </c>
      <c r="P105" s="10">
        <v>53.25</v>
      </c>
      <c r="Q105" s="136">
        <f t="shared" si="111"/>
        <v>100</v>
      </c>
      <c r="R105" s="136">
        <f t="shared" si="112"/>
        <v>123.007623007623</v>
      </c>
      <c r="S105" s="136">
        <v>53.25</v>
      </c>
      <c r="T105" s="136">
        <v>53.28</v>
      </c>
      <c r="U105" s="164">
        <f t="shared" si="113"/>
        <v>100</v>
      </c>
      <c r="V105" s="164">
        <f t="shared" si="114"/>
        <v>100.05633802816902</v>
      </c>
      <c r="W105" s="205"/>
    </row>
    <row r="106" spans="1:23" ht="30">
      <c r="A106" s="206"/>
      <c r="B106" s="35"/>
      <c r="C106" s="206"/>
      <c r="D106" s="35" t="s">
        <v>24</v>
      </c>
      <c r="E106" s="35">
        <v>39.83</v>
      </c>
      <c r="F106" s="35">
        <v>39.83</v>
      </c>
      <c r="G106" s="35">
        <v>41.77</v>
      </c>
      <c r="H106" s="11">
        <f t="shared" si="107"/>
        <v>100</v>
      </c>
      <c r="I106" s="11">
        <f t="shared" si="108"/>
        <v>104.87070047702738</v>
      </c>
      <c r="J106" s="35">
        <v>41.77</v>
      </c>
      <c r="K106" s="35">
        <v>41.77</v>
      </c>
      <c r="L106" s="35">
        <v>43.29</v>
      </c>
      <c r="M106" s="11">
        <f t="shared" si="115"/>
        <v>100</v>
      </c>
      <c r="N106" s="7">
        <f t="shared" si="110"/>
        <v>103.63897534115394</v>
      </c>
      <c r="O106" s="10">
        <v>43.29</v>
      </c>
      <c r="P106" s="10">
        <v>43.94</v>
      </c>
      <c r="Q106" s="136">
        <f t="shared" si="111"/>
        <v>100</v>
      </c>
      <c r="R106" s="136">
        <f t="shared" si="112"/>
        <v>101.50150150150151</v>
      </c>
      <c r="S106" s="136">
        <v>43.94</v>
      </c>
      <c r="T106" s="136">
        <v>46.4</v>
      </c>
      <c r="U106" s="164">
        <f t="shared" si="113"/>
        <v>100</v>
      </c>
      <c r="V106" s="164">
        <f t="shared" si="114"/>
        <v>105.59854346836595</v>
      </c>
      <c r="W106" s="206"/>
    </row>
    <row r="107" spans="1:23" ht="15" customHeight="1">
      <c r="A107" s="228" t="s">
        <v>71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30"/>
    </row>
    <row r="108" spans="1:23" ht="45" customHeight="1">
      <c r="A108" s="63">
        <v>1</v>
      </c>
      <c r="B108" s="63"/>
      <c r="C108" s="63" t="s">
        <v>285</v>
      </c>
      <c r="D108" s="63" t="s">
        <v>21</v>
      </c>
      <c r="E108" s="51">
        <v>14.16</v>
      </c>
      <c r="F108" s="51">
        <v>14.16</v>
      </c>
      <c r="G108" s="51">
        <v>16</v>
      </c>
      <c r="H108" s="52">
        <v>100</v>
      </c>
      <c r="I108" s="52">
        <v>112.99435028248588</v>
      </c>
      <c r="J108" s="51">
        <v>16</v>
      </c>
      <c r="K108" s="51">
        <v>16</v>
      </c>
      <c r="L108" s="51">
        <v>16.21</v>
      </c>
      <c r="M108" s="52">
        <v>100</v>
      </c>
      <c r="N108" s="53">
        <v>101.3125</v>
      </c>
      <c r="O108" s="51">
        <v>16.21</v>
      </c>
      <c r="P108" s="51">
        <v>17.09</v>
      </c>
      <c r="Q108" s="54">
        <v>1</v>
      </c>
      <c r="R108" s="54">
        <v>1.0542874768661319</v>
      </c>
      <c r="S108" s="109">
        <v>17.09</v>
      </c>
      <c r="T108" s="109">
        <v>22.87</v>
      </c>
      <c r="U108" s="111">
        <f>S108/P108*100</f>
        <v>100</v>
      </c>
      <c r="V108" s="111">
        <f>T108/S108*100</f>
        <v>133.82094792276183</v>
      </c>
      <c r="W108" s="197" t="s">
        <v>522</v>
      </c>
    </row>
    <row r="109" spans="1:23" ht="15" customHeight="1">
      <c r="A109" s="200">
        <v>2</v>
      </c>
      <c r="B109" s="156"/>
      <c r="C109" s="197" t="s">
        <v>523</v>
      </c>
      <c r="D109" s="156" t="s">
        <v>20</v>
      </c>
      <c r="E109" s="158">
        <v>24.14</v>
      </c>
      <c r="F109" s="158">
        <v>24.14</v>
      </c>
      <c r="G109" s="158">
        <v>25.35</v>
      </c>
      <c r="H109" s="159">
        <f t="shared" ref="H109:H112" si="116">F109/E109*100</f>
        <v>100</v>
      </c>
      <c r="I109" s="159">
        <f t="shared" ref="I109:I112" si="117">G109/F109*100</f>
        <v>105.01242750621375</v>
      </c>
      <c r="J109" s="158">
        <v>25.35</v>
      </c>
      <c r="K109" s="158">
        <v>27.14</v>
      </c>
      <c r="L109" s="158">
        <v>27.14</v>
      </c>
      <c r="M109" s="159">
        <v>107.06114398422091</v>
      </c>
      <c r="N109" s="53">
        <v>100</v>
      </c>
      <c r="O109" s="158">
        <v>27.14</v>
      </c>
      <c r="P109" s="158">
        <v>27.75</v>
      </c>
      <c r="Q109" s="54">
        <v>1</v>
      </c>
      <c r="R109" s="54">
        <v>1.0224760501105379</v>
      </c>
      <c r="S109" s="109">
        <f>P109</f>
        <v>27.75</v>
      </c>
      <c r="T109" s="109">
        <v>28.54</v>
      </c>
      <c r="U109" s="111">
        <f t="shared" ref="U109:U138" si="118">S109/P109*100</f>
        <v>100</v>
      </c>
      <c r="V109" s="111">
        <f t="shared" ref="V109:V138" si="119">T109/S109*100</f>
        <v>102.84684684684684</v>
      </c>
      <c r="W109" s="198"/>
    </row>
    <row r="110" spans="1:23" ht="54" customHeight="1">
      <c r="A110" s="200"/>
      <c r="B110" s="156"/>
      <c r="C110" s="198"/>
      <c r="D110" s="156" t="s">
        <v>24</v>
      </c>
      <c r="E110" s="158" t="s">
        <v>31</v>
      </c>
      <c r="F110" s="158" t="s">
        <v>31</v>
      </c>
      <c r="G110" s="158" t="s">
        <v>31</v>
      </c>
      <c r="H110" s="159" t="s">
        <v>31</v>
      </c>
      <c r="I110" s="159" t="s">
        <v>31</v>
      </c>
      <c r="J110" s="158">
        <v>25.35</v>
      </c>
      <c r="K110" s="158">
        <v>25.35</v>
      </c>
      <c r="L110" s="158">
        <v>26.44</v>
      </c>
      <c r="M110" s="159">
        <v>100</v>
      </c>
      <c r="N110" s="53">
        <v>104.29980276134123</v>
      </c>
      <c r="O110" s="158">
        <v>26.44</v>
      </c>
      <c r="P110" s="158">
        <v>26.84</v>
      </c>
      <c r="Q110" s="54">
        <v>1</v>
      </c>
      <c r="R110" s="54">
        <v>1.0151285930408471</v>
      </c>
      <c r="S110" s="109">
        <f t="shared" ref="S110:S137" si="120">P110</f>
        <v>26.84</v>
      </c>
      <c r="T110" s="109">
        <v>28.34</v>
      </c>
      <c r="U110" s="111">
        <f t="shared" si="118"/>
        <v>100</v>
      </c>
      <c r="V110" s="111">
        <f t="shared" si="119"/>
        <v>105.58867362146052</v>
      </c>
      <c r="W110" s="198"/>
    </row>
    <row r="111" spans="1:23" ht="18.75" customHeight="1">
      <c r="A111" s="200"/>
      <c r="B111" s="156"/>
      <c r="C111" s="200" t="s">
        <v>524</v>
      </c>
      <c r="D111" s="156" t="s">
        <v>21</v>
      </c>
      <c r="E111" s="158"/>
      <c r="F111" s="158"/>
      <c r="G111" s="158"/>
      <c r="H111" s="159"/>
      <c r="I111" s="159"/>
      <c r="J111" s="158">
        <v>29.42</v>
      </c>
      <c r="K111" s="158">
        <v>29.42</v>
      </c>
      <c r="L111" s="158">
        <v>37.299999999999997</v>
      </c>
      <c r="M111" s="159">
        <v>100</v>
      </c>
      <c r="N111" s="53">
        <v>126.78450033990481</v>
      </c>
      <c r="O111" s="158">
        <v>37.299999999999997</v>
      </c>
      <c r="P111" s="158">
        <v>45.03</v>
      </c>
      <c r="Q111" s="54">
        <v>1</v>
      </c>
      <c r="R111" s="54">
        <v>1.2072386058981235</v>
      </c>
      <c r="S111" s="109">
        <f t="shared" si="120"/>
        <v>45.03</v>
      </c>
      <c r="T111" s="109">
        <v>46.22</v>
      </c>
      <c r="U111" s="111">
        <f t="shared" si="118"/>
        <v>100</v>
      </c>
      <c r="V111" s="111">
        <f t="shared" si="119"/>
        <v>102.64268265600711</v>
      </c>
      <c r="W111" s="198"/>
    </row>
    <row r="112" spans="1:23" ht="48" customHeight="1">
      <c r="A112" s="200"/>
      <c r="B112" s="156"/>
      <c r="C112" s="200"/>
      <c r="D112" s="156" t="s">
        <v>255</v>
      </c>
      <c r="E112" s="158">
        <v>28.03</v>
      </c>
      <c r="F112" s="158">
        <v>28.03</v>
      </c>
      <c r="G112" s="158">
        <v>29.42</v>
      </c>
      <c r="H112" s="159">
        <f t="shared" si="116"/>
        <v>100</v>
      </c>
      <c r="I112" s="159">
        <f t="shared" si="117"/>
        <v>104.95897252943276</v>
      </c>
      <c r="J112" s="158">
        <v>29.42</v>
      </c>
      <c r="K112" s="158">
        <v>29.42</v>
      </c>
      <c r="L112" s="158">
        <v>30.69</v>
      </c>
      <c r="M112" s="159">
        <v>100</v>
      </c>
      <c r="N112" s="53">
        <v>104.31679129843643</v>
      </c>
      <c r="O112" s="158">
        <v>30.69</v>
      </c>
      <c r="P112" s="158">
        <v>31.15</v>
      </c>
      <c r="Q112" s="54">
        <v>1</v>
      </c>
      <c r="R112" s="54">
        <v>1.0149885956337568</v>
      </c>
      <c r="S112" s="109">
        <f t="shared" si="120"/>
        <v>31.15</v>
      </c>
      <c r="T112" s="109">
        <v>32.89</v>
      </c>
      <c r="U112" s="111">
        <f t="shared" si="118"/>
        <v>100</v>
      </c>
      <c r="V112" s="111">
        <f t="shared" si="119"/>
        <v>105.58587479935795</v>
      </c>
      <c r="W112" s="198"/>
    </row>
    <row r="113" spans="1:23" ht="21" customHeight="1">
      <c r="A113" s="197">
        <v>3</v>
      </c>
      <c r="B113" s="63"/>
      <c r="C113" s="197" t="s">
        <v>256</v>
      </c>
      <c r="D113" s="197" t="s">
        <v>20</v>
      </c>
      <c r="E113" s="233">
        <v>23.55</v>
      </c>
      <c r="F113" s="233">
        <v>23.55</v>
      </c>
      <c r="G113" s="233">
        <v>24.7</v>
      </c>
      <c r="H113" s="231">
        <f>F113/E113*100</f>
        <v>100</v>
      </c>
      <c r="I113" s="231">
        <f>G113/F113*100</f>
        <v>104.8832271762208</v>
      </c>
      <c r="J113" s="233">
        <v>24.7</v>
      </c>
      <c r="K113" s="233">
        <v>24.7</v>
      </c>
      <c r="L113" s="233">
        <v>25.53</v>
      </c>
      <c r="M113" s="231">
        <v>100</v>
      </c>
      <c r="N113" s="263">
        <v>103.36032388663969</v>
      </c>
      <c r="O113" s="158">
        <v>25.53</v>
      </c>
      <c r="P113" s="158">
        <v>38.07</v>
      </c>
      <c r="Q113" s="54">
        <v>1</v>
      </c>
      <c r="R113" s="54">
        <v>1.4911868390129259</v>
      </c>
      <c r="S113" s="109">
        <v>28.49</v>
      </c>
      <c r="T113" s="109">
        <v>28.49</v>
      </c>
      <c r="U113" s="111">
        <f t="shared" si="118"/>
        <v>74.835828736537962</v>
      </c>
      <c r="V113" s="111">
        <f t="shared" si="119"/>
        <v>100</v>
      </c>
      <c r="W113" s="198"/>
    </row>
    <row r="114" spans="1:23">
      <c r="A114" s="198"/>
      <c r="B114" s="63"/>
      <c r="C114" s="198"/>
      <c r="D114" s="199"/>
      <c r="E114" s="234"/>
      <c r="F114" s="234"/>
      <c r="G114" s="234"/>
      <c r="H114" s="232"/>
      <c r="I114" s="232"/>
      <c r="J114" s="234"/>
      <c r="K114" s="234"/>
      <c r="L114" s="234"/>
      <c r="M114" s="232"/>
      <c r="N114" s="264"/>
      <c r="O114" s="158">
        <v>25.53</v>
      </c>
      <c r="P114" s="158">
        <v>25.91</v>
      </c>
      <c r="Q114" s="54">
        <v>1</v>
      </c>
      <c r="R114" s="54">
        <v>1.0148844496670584</v>
      </c>
      <c r="S114" s="109">
        <f t="shared" si="120"/>
        <v>25.91</v>
      </c>
      <c r="T114" s="109">
        <v>27.36</v>
      </c>
      <c r="U114" s="111">
        <f t="shared" si="118"/>
        <v>100</v>
      </c>
      <c r="V114" s="111">
        <f t="shared" si="119"/>
        <v>105.59629486684679</v>
      </c>
      <c r="W114" s="198"/>
    </row>
    <row r="115" spans="1:23" ht="15" customHeight="1">
      <c r="A115" s="199"/>
      <c r="B115" s="63"/>
      <c r="C115" s="199"/>
      <c r="D115" s="155" t="s">
        <v>21</v>
      </c>
      <c r="E115" s="160">
        <v>8.5</v>
      </c>
      <c r="F115" s="160">
        <v>8.5</v>
      </c>
      <c r="G115" s="160">
        <v>8.91</v>
      </c>
      <c r="H115" s="28">
        <f t="shared" ref="H115:H137" si="121">F115/E115*100</f>
        <v>100</v>
      </c>
      <c r="I115" s="28">
        <f t="shared" ref="I115:I138" si="122">G115/F115*100</f>
        <v>104.82352941176471</v>
      </c>
      <c r="J115" s="160">
        <v>8.91</v>
      </c>
      <c r="K115" s="160">
        <v>8.91</v>
      </c>
      <c r="L115" s="160">
        <v>9.2799999999999994</v>
      </c>
      <c r="M115" s="28">
        <v>100</v>
      </c>
      <c r="N115" s="137">
        <v>104.15263748597081</v>
      </c>
      <c r="O115" s="158">
        <v>9.02</v>
      </c>
      <c r="P115" s="158">
        <v>9.02</v>
      </c>
      <c r="Q115" s="54">
        <v>0.97198275862068972</v>
      </c>
      <c r="R115" s="54">
        <v>1</v>
      </c>
      <c r="S115" s="109">
        <f t="shared" si="120"/>
        <v>9.02</v>
      </c>
      <c r="T115" s="109">
        <v>9.0399999999999991</v>
      </c>
      <c r="U115" s="111">
        <f t="shared" si="118"/>
        <v>100</v>
      </c>
      <c r="V115" s="111">
        <f t="shared" si="119"/>
        <v>100.22172949002217</v>
      </c>
      <c r="W115" s="199"/>
    </row>
    <row r="116" spans="1:23" ht="45">
      <c r="A116" s="63">
        <v>4</v>
      </c>
      <c r="B116" s="63"/>
      <c r="C116" s="63" t="s">
        <v>359</v>
      </c>
      <c r="D116" s="62" t="s">
        <v>352</v>
      </c>
      <c r="E116" s="65">
        <v>21.5</v>
      </c>
      <c r="F116" s="65">
        <v>21.5</v>
      </c>
      <c r="G116" s="65">
        <v>22.44</v>
      </c>
      <c r="H116" s="52">
        <f t="shared" si="121"/>
        <v>100</v>
      </c>
      <c r="I116" s="52">
        <f t="shared" si="122"/>
        <v>104.37209302325583</v>
      </c>
      <c r="J116" s="65">
        <v>22.44</v>
      </c>
      <c r="K116" s="65">
        <v>16.03</v>
      </c>
      <c r="L116" s="65">
        <v>16.03</v>
      </c>
      <c r="M116" s="52">
        <v>71.434937611408202</v>
      </c>
      <c r="N116" s="53">
        <v>100</v>
      </c>
      <c r="O116" s="51">
        <v>16.03</v>
      </c>
      <c r="P116" s="51" t="s">
        <v>31</v>
      </c>
      <c r="Q116" s="54">
        <v>1</v>
      </c>
      <c r="R116" s="54" t="s">
        <v>31</v>
      </c>
      <c r="S116" s="109" t="str">
        <f t="shared" si="120"/>
        <v>-</v>
      </c>
      <c r="T116" s="109" t="s">
        <v>31</v>
      </c>
      <c r="U116" s="109" t="s">
        <v>31</v>
      </c>
      <c r="V116" s="109" t="s">
        <v>31</v>
      </c>
      <c r="W116" s="156" t="s">
        <v>358</v>
      </c>
    </row>
    <row r="117" spans="1:23" ht="45">
      <c r="A117" s="63">
        <v>5</v>
      </c>
      <c r="B117" s="63"/>
      <c r="C117" s="63" t="s">
        <v>360</v>
      </c>
      <c r="D117" s="62" t="s">
        <v>352</v>
      </c>
      <c r="E117" s="65">
        <v>21.5</v>
      </c>
      <c r="F117" s="65">
        <v>21.5</v>
      </c>
      <c r="G117" s="65">
        <v>22.44</v>
      </c>
      <c r="H117" s="52">
        <f t="shared" ref="H117" si="123">F117/E117*100</f>
        <v>100</v>
      </c>
      <c r="I117" s="52">
        <f t="shared" ref="I117" si="124">G117/F117*100</f>
        <v>104.37209302325583</v>
      </c>
      <c r="J117" s="65" t="s">
        <v>31</v>
      </c>
      <c r="K117" s="65" t="s">
        <v>31</v>
      </c>
      <c r="L117" s="65" t="s">
        <v>31</v>
      </c>
      <c r="M117" s="52" t="s">
        <v>31</v>
      </c>
      <c r="N117" s="53" t="s">
        <v>31</v>
      </c>
      <c r="O117" s="51">
        <v>27.15</v>
      </c>
      <c r="P117" s="51">
        <v>27.15</v>
      </c>
      <c r="Q117" s="54">
        <f>O117/O116</f>
        <v>1.6936993137866498</v>
      </c>
      <c r="R117" s="54">
        <f>P117/O117</f>
        <v>1</v>
      </c>
      <c r="S117" s="109">
        <f t="shared" si="120"/>
        <v>27.15</v>
      </c>
      <c r="T117" s="109">
        <v>27.45</v>
      </c>
      <c r="U117" s="111">
        <f t="shared" si="118"/>
        <v>100</v>
      </c>
      <c r="V117" s="111">
        <f t="shared" si="119"/>
        <v>101.10497237569061</v>
      </c>
      <c r="W117" s="156" t="s">
        <v>522</v>
      </c>
    </row>
    <row r="118" spans="1:23" ht="36" customHeight="1">
      <c r="A118" s="197">
        <v>6</v>
      </c>
      <c r="B118" s="63"/>
      <c r="C118" s="197" t="s">
        <v>525</v>
      </c>
      <c r="D118" s="63" t="s">
        <v>20</v>
      </c>
      <c r="E118" s="51">
        <v>22.13</v>
      </c>
      <c r="F118" s="51">
        <v>22.13</v>
      </c>
      <c r="G118" s="51">
        <v>22.35</v>
      </c>
      <c r="H118" s="52">
        <f t="shared" si="121"/>
        <v>100</v>
      </c>
      <c r="I118" s="52">
        <f t="shared" si="122"/>
        <v>100.99412562132852</v>
      </c>
      <c r="J118" s="51">
        <v>22.35</v>
      </c>
      <c r="K118" s="51">
        <v>22.35</v>
      </c>
      <c r="L118" s="51">
        <v>22.98</v>
      </c>
      <c r="M118" s="52">
        <v>100</v>
      </c>
      <c r="N118" s="53">
        <v>102.81879194630872</v>
      </c>
      <c r="O118" s="51">
        <v>22.98</v>
      </c>
      <c r="P118" s="51">
        <v>23.28</v>
      </c>
      <c r="Q118" s="54">
        <v>1</v>
      </c>
      <c r="R118" s="54">
        <v>1.0130548302872062</v>
      </c>
      <c r="S118" s="109">
        <f t="shared" si="120"/>
        <v>23.28</v>
      </c>
      <c r="T118" s="109">
        <v>27.21</v>
      </c>
      <c r="U118" s="111">
        <f t="shared" si="118"/>
        <v>100</v>
      </c>
      <c r="V118" s="111">
        <f t="shared" si="119"/>
        <v>116.88144329896907</v>
      </c>
      <c r="W118" s="197" t="s">
        <v>522</v>
      </c>
    </row>
    <row r="119" spans="1:23" ht="30" customHeight="1">
      <c r="A119" s="199"/>
      <c r="B119" s="156"/>
      <c r="C119" s="199"/>
      <c r="D119" s="156" t="s">
        <v>24</v>
      </c>
      <c r="E119" s="158"/>
      <c r="F119" s="158"/>
      <c r="G119" s="158"/>
      <c r="H119" s="159"/>
      <c r="I119" s="159"/>
      <c r="J119" s="158"/>
      <c r="K119" s="158"/>
      <c r="L119" s="158"/>
      <c r="M119" s="159"/>
      <c r="N119" s="53"/>
      <c r="O119" s="158" t="s">
        <v>31</v>
      </c>
      <c r="P119" s="158">
        <v>23.28</v>
      </c>
      <c r="Q119" s="54" t="s">
        <v>31</v>
      </c>
      <c r="R119" s="54" t="s">
        <v>31</v>
      </c>
      <c r="S119" s="109">
        <v>23.28</v>
      </c>
      <c r="T119" s="109">
        <v>24.59</v>
      </c>
      <c r="U119" s="111">
        <f t="shared" ref="U119" si="125">S119/P119*100</f>
        <v>100</v>
      </c>
      <c r="V119" s="111">
        <f t="shared" ref="V119" si="126">T119/S119*100</f>
        <v>105.62714776632302</v>
      </c>
      <c r="W119" s="198"/>
    </row>
    <row r="120" spans="1:23" ht="23.25" customHeight="1">
      <c r="A120" s="200">
        <v>7</v>
      </c>
      <c r="B120" s="63"/>
      <c r="C120" s="200" t="s">
        <v>283</v>
      </c>
      <c r="D120" s="63" t="s">
        <v>20</v>
      </c>
      <c r="E120" s="51">
        <v>17.03</v>
      </c>
      <c r="F120" s="51">
        <v>17.03</v>
      </c>
      <c r="G120" s="51">
        <v>17.03</v>
      </c>
      <c r="H120" s="52">
        <f t="shared" si="121"/>
        <v>100</v>
      </c>
      <c r="I120" s="52">
        <f t="shared" si="122"/>
        <v>100</v>
      </c>
      <c r="J120" s="51">
        <v>20.100000000000001</v>
      </c>
      <c r="K120" s="51">
        <v>20.100000000000001</v>
      </c>
      <c r="L120" s="51">
        <v>20.23</v>
      </c>
      <c r="M120" s="52">
        <v>100</v>
      </c>
      <c r="N120" s="53">
        <v>100.64676616915422</v>
      </c>
      <c r="O120" s="51">
        <v>20.57</v>
      </c>
      <c r="P120" s="51">
        <v>20.83</v>
      </c>
      <c r="Q120" s="54">
        <v>1.0168067226890756</v>
      </c>
      <c r="R120" s="54">
        <v>1.0126397666504618</v>
      </c>
      <c r="S120" s="109">
        <f t="shared" si="120"/>
        <v>20.83</v>
      </c>
      <c r="T120" s="109">
        <v>21.99</v>
      </c>
      <c r="U120" s="111">
        <f t="shared" si="118"/>
        <v>100</v>
      </c>
      <c r="V120" s="111">
        <f t="shared" si="119"/>
        <v>105.56889102256362</v>
      </c>
      <c r="W120" s="198"/>
    </row>
    <row r="121" spans="1:23" ht="28.5" customHeight="1">
      <c r="A121" s="200"/>
      <c r="B121" s="63"/>
      <c r="C121" s="200"/>
      <c r="D121" s="63" t="s">
        <v>21</v>
      </c>
      <c r="E121" s="51">
        <v>9.41</v>
      </c>
      <c r="F121" s="51">
        <v>9.41</v>
      </c>
      <c r="G121" s="51">
        <v>9.4499999999999993</v>
      </c>
      <c r="H121" s="52">
        <f t="shared" si="121"/>
        <v>100</v>
      </c>
      <c r="I121" s="52">
        <f t="shared" si="122"/>
        <v>100.42507970244421</v>
      </c>
      <c r="J121" s="51">
        <v>11.15</v>
      </c>
      <c r="K121" s="51">
        <v>11.15</v>
      </c>
      <c r="L121" s="51">
        <v>11.22</v>
      </c>
      <c r="M121" s="52">
        <v>100</v>
      </c>
      <c r="N121" s="53">
        <v>100.62780269058295</v>
      </c>
      <c r="O121" s="51">
        <v>11.41</v>
      </c>
      <c r="P121" s="51">
        <v>11.49</v>
      </c>
      <c r="Q121" s="54">
        <v>1.016934046345811</v>
      </c>
      <c r="R121" s="54">
        <v>1.0070113935144609</v>
      </c>
      <c r="S121" s="109">
        <f t="shared" si="120"/>
        <v>11.49</v>
      </c>
      <c r="T121" s="109">
        <v>12.13</v>
      </c>
      <c r="U121" s="111">
        <f t="shared" si="118"/>
        <v>100</v>
      </c>
      <c r="V121" s="111">
        <f t="shared" si="119"/>
        <v>105.57006092254136</v>
      </c>
      <c r="W121" s="198"/>
    </row>
    <row r="122" spans="1:23">
      <c r="A122" s="200">
        <v>8</v>
      </c>
      <c r="B122" s="63"/>
      <c r="C122" s="200" t="s">
        <v>527</v>
      </c>
      <c r="D122" s="63" t="s">
        <v>20</v>
      </c>
      <c r="E122" s="66">
        <v>18.989999999999998</v>
      </c>
      <c r="F122" s="66">
        <v>18.989999999999998</v>
      </c>
      <c r="G122" s="66">
        <v>19.41</v>
      </c>
      <c r="H122" s="52">
        <f t="shared" si="121"/>
        <v>100</v>
      </c>
      <c r="I122" s="52">
        <f t="shared" si="122"/>
        <v>102.21169036334913</v>
      </c>
      <c r="J122" s="66">
        <v>19.41</v>
      </c>
      <c r="K122" s="66">
        <v>19.41</v>
      </c>
      <c r="L122" s="66">
        <v>24.65</v>
      </c>
      <c r="M122" s="52">
        <v>100</v>
      </c>
      <c r="N122" s="53">
        <v>126.99639361154043</v>
      </c>
      <c r="O122" s="51">
        <v>24.51</v>
      </c>
      <c r="P122" s="51">
        <v>24.51</v>
      </c>
      <c r="Q122" s="54">
        <v>0.99432048681541596</v>
      </c>
      <c r="R122" s="54">
        <v>1</v>
      </c>
      <c r="S122" s="109">
        <v>21.67</v>
      </c>
      <c r="T122" s="109">
        <v>21.67</v>
      </c>
      <c r="U122" s="111">
        <f t="shared" si="118"/>
        <v>88.412892696858421</v>
      </c>
      <c r="V122" s="111">
        <f t="shared" si="119"/>
        <v>100</v>
      </c>
      <c r="W122" s="198"/>
    </row>
    <row r="123" spans="1:23" ht="30">
      <c r="A123" s="200"/>
      <c r="B123" s="63"/>
      <c r="C123" s="200"/>
      <c r="D123" s="63" t="s">
        <v>255</v>
      </c>
      <c r="E123" s="66" t="s">
        <v>31</v>
      </c>
      <c r="F123" s="66" t="s">
        <v>31</v>
      </c>
      <c r="G123" s="66" t="s">
        <v>31</v>
      </c>
      <c r="H123" s="52" t="s">
        <v>31</v>
      </c>
      <c r="I123" s="52" t="s">
        <v>31</v>
      </c>
      <c r="J123" s="66" t="s">
        <v>31</v>
      </c>
      <c r="K123" s="66">
        <v>19.41</v>
      </c>
      <c r="L123" s="66">
        <v>20.25</v>
      </c>
      <c r="M123" s="52" t="s">
        <v>31</v>
      </c>
      <c r="N123" s="53">
        <v>104.32766615146831</v>
      </c>
      <c r="O123" s="51">
        <v>20.25</v>
      </c>
      <c r="P123" s="51">
        <v>20.55</v>
      </c>
      <c r="Q123" s="54">
        <v>1</v>
      </c>
      <c r="R123" s="54">
        <v>1.0148148148148148</v>
      </c>
      <c r="S123" s="109">
        <f t="shared" si="120"/>
        <v>20.55</v>
      </c>
      <c r="T123" s="109">
        <v>21.67</v>
      </c>
      <c r="U123" s="111">
        <f t="shared" si="118"/>
        <v>100</v>
      </c>
      <c r="V123" s="111">
        <f t="shared" si="119"/>
        <v>105.45012165450123</v>
      </c>
      <c r="W123" s="198"/>
    </row>
    <row r="124" spans="1:23">
      <c r="A124" s="200"/>
      <c r="B124" s="63"/>
      <c r="C124" s="200"/>
      <c r="D124" s="156" t="s">
        <v>21</v>
      </c>
      <c r="E124" s="66">
        <v>20.05</v>
      </c>
      <c r="F124" s="66">
        <v>20.05</v>
      </c>
      <c r="G124" s="66">
        <v>22.24</v>
      </c>
      <c r="H124" s="159">
        <v>100</v>
      </c>
      <c r="I124" s="159">
        <v>110.92269326683291</v>
      </c>
      <c r="J124" s="66">
        <v>22.24</v>
      </c>
      <c r="K124" s="66">
        <v>22.24</v>
      </c>
      <c r="L124" s="66">
        <v>26.08</v>
      </c>
      <c r="M124" s="159">
        <v>100</v>
      </c>
      <c r="N124" s="53">
        <v>110.92269326683291</v>
      </c>
      <c r="O124" s="158">
        <v>26.08</v>
      </c>
      <c r="P124" s="158">
        <v>35.020000000000003</v>
      </c>
      <c r="Q124" s="54">
        <v>1</v>
      </c>
      <c r="R124" s="54">
        <v>1.3427914110429451</v>
      </c>
      <c r="S124" s="109" t="s">
        <v>31</v>
      </c>
      <c r="T124" s="109" t="s">
        <v>31</v>
      </c>
      <c r="U124" s="109" t="s">
        <v>31</v>
      </c>
      <c r="V124" s="109" t="s">
        <v>31</v>
      </c>
      <c r="W124" s="200" t="s">
        <v>358</v>
      </c>
    </row>
    <row r="125" spans="1:23" ht="30">
      <c r="A125" s="200"/>
      <c r="B125" s="63"/>
      <c r="C125" s="200"/>
      <c r="D125" s="156" t="s">
        <v>255</v>
      </c>
      <c r="E125" s="66">
        <v>20.05</v>
      </c>
      <c r="F125" s="66">
        <v>20.05</v>
      </c>
      <c r="G125" s="66">
        <v>21.06</v>
      </c>
      <c r="H125" s="159">
        <f t="shared" si="121"/>
        <v>100</v>
      </c>
      <c r="I125" s="159">
        <f t="shared" si="122"/>
        <v>105.03740648379052</v>
      </c>
      <c r="J125" s="66">
        <v>21.06</v>
      </c>
      <c r="K125" s="66">
        <v>21.06</v>
      </c>
      <c r="L125" s="66">
        <v>21.96</v>
      </c>
      <c r="M125" s="159">
        <v>100</v>
      </c>
      <c r="N125" s="53">
        <v>104.27350427350429</v>
      </c>
      <c r="O125" s="158">
        <v>21.96</v>
      </c>
      <c r="P125" s="158">
        <v>22.29</v>
      </c>
      <c r="Q125" s="54">
        <v>1</v>
      </c>
      <c r="R125" s="54">
        <v>1.0150273224043715</v>
      </c>
      <c r="S125" s="109" t="s">
        <v>31</v>
      </c>
      <c r="T125" s="109" t="s">
        <v>31</v>
      </c>
      <c r="U125" s="109" t="s">
        <v>31</v>
      </c>
      <c r="V125" s="109" t="s">
        <v>31</v>
      </c>
      <c r="W125" s="200"/>
    </row>
    <row r="126" spans="1:23" ht="32.25" customHeight="1">
      <c r="A126" s="197">
        <v>9</v>
      </c>
      <c r="B126" s="156"/>
      <c r="C126" s="197" t="s">
        <v>526</v>
      </c>
      <c r="D126" s="156" t="s">
        <v>21</v>
      </c>
      <c r="E126" s="66"/>
      <c r="F126" s="66"/>
      <c r="G126" s="66"/>
      <c r="H126" s="159"/>
      <c r="I126" s="159"/>
      <c r="J126" s="66"/>
      <c r="K126" s="66"/>
      <c r="L126" s="66"/>
      <c r="M126" s="159"/>
      <c r="N126" s="53"/>
      <c r="O126" s="158" t="s">
        <v>31</v>
      </c>
      <c r="P126" s="158" t="s">
        <v>31</v>
      </c>
      <c r="Q126" s="54" t="s">
        <v>31</v>
      </c>
      <c r="R126" s="54" t="s">
        <v>31</v>
      </c>
      <c r="S126" s="109">
        <v>35.020000000000003</v>
      </c>
      <c r="T126" s="109">
        <v>35.979999999999997</v>
      </c>
      <c r="U126" s="111" t="s">
        <v>31</v>
      </c>
      <c r="V126" s="111">
        <f t="shared" ref="V126:V127" si="127">T126/S126*100</f>
        <v>102.74129069103368</v>
      </c>
      <c r="W126" s="197" t="s">
        <v>522</v>
      </c>
    </row>
    <row r="127" spans="1:23" ht="30">
      <c r="A127" s="199"/>
      <c r="B127" s="156"/>
      <c r="C127" s="199"/>
      <c r="D127" s="156" t="s">
        <v>255</v>
      </c>
      <c r="E127" s="66"/>
      <c r="F127" s="66"/>
      <c r="G127" s="66"/>
      <c r="H127" s="159"/>
      <c r="I127" s="159"/>
      <c r="J127" s="66"/>
      <c r="K127" s="66"/>
      <c r="L127" s="66"/>
      <c r="M127" s="159"/>
      <c r="N127" s="53"/>
      <c r="O127" s="158" t="s">
        <v>31</v>
      </c>
      <c r="P127" s="158" t="s">
        <v>31</v>
      </c>
      <c r="Q127" s="54" t="s">
        <v>31</v>
      </c>
      <c r="R127" s="54" t="s">
        <v>31</v>
      </c>
      <c r="S127" s="109">
        <v>22.29</v>
      </c>
      <c r="T127" s="109">
        <v>23.54</v>
      </c>
      <c r="U127" s="111" t="s">
        <v>31</v>
      </c>
      <c r="V127" s="111">
        <f t="shared" si="127"/>
        <v>105.60789591745177</v>
      </c>
      <c r="W127" s="198"/>
    </row>
    <row r="128" spans="1:23" s="6" customFormat="1" ht="21" customHeight="1">
      <c r="A128" s="200">
        <v>10</v>
      </c>
      <c r="B128" s="63"/>
      <c r="C128" s="200" t="s">
        <v>529</v>
      </c>
      <c r="D128" s="63" t="s">
        <v>20</v>
      </c>
      <c r="E128" s="66">
        <v>42.11</v>
      </c>
      <c r="F128" s="66">
        <v>42.11</v>
      </c>
      <c r="G128" s="66">
        <v>43.82</v>
      </c>
      <c r="H128" s="52">
        <f t="shared" si="121"/>
        <v>100</v>
      </c>
      <c r="I128" s="52">
        <f t="shared" si="122"/>
        <v>104.06079316076942</v>
      </c>
      <c r="J128" s="66">
        <v>43.82</v>
      </c>
      <c r="K128" s="66">
        <v>43.82</v>
      </c>
      <c r="L128" s="66">
        <v>52.46</v>
      </c>
      <c r="M128" s="52">
        <v>100</v>
      </c>
      <c r="N128" s="53">
        <v>119.71702418986764</v>
      </c>
      <c r="O128" s="51">
        <v>51.25</v>
      </c>
      <c r="P128" s="51">
        <v>51.25</v>
      </c>
      <c r="Q128" s="54">
        <v>0.97693480747235983</v>
      </c>
      <c r="R128" s="54">
        <v>1</v>
      </c>
      <c r="S128" s="109">
        <v>46.06</v>
      </c>
      <c r="T128" s="109">
        <v>46.06</v>
      </c>
      <c r="U128" s="111">
        <f t="shared" si="118"/>
        <v>89.873170731707319</v>
      </c>
      <c r="V128" s="111">
        <f t="shared" si="119"/>
        <v>100</v>
      </c>
      <c r="W128" s="198"/>
    </row>
    <row r="129" spans="1:23" s="6" customFormat="1" ht="27.75" customHeight="1">
      <c r="A129" s="200"/>
      <c r="B129" s="63"/>
      <c r="C129" s="200"/>
      <c r="D129" s="63" t="s">
        <v>24</v>
      </c>
      <c r="E129" s="66">
        <v>34.96</v>
      </c>
      <c r="F129" s="66">
        <v>34.96</v>
      </c>
      <c r="G129" s="66">
        <v>36.71</v>
      </c>
      <c r="H129" s="52">
        <f t="shared" si="121"/>
        <v>100</v>
      </c>
      <c r="I129" s="52">
        <f t="shared" si="122"/>
        <v>105.00572082379863</v>
      </c>
      <c r="J129" s="66">
        <v>36.71</v>
      </c>
      <c r="K129" s="66">
        <v>36.71</v>
      </c>
      <c r="L129" s="66">
        <v>38.29</v>
      </c>
      <c r="M129" s="52">
        <v>100</v>
      </c>
      <c r="N129" s="53">
        <v>104.30400435848541</v>
      </c>
      <c r="O129" s="51">
        <v>38.29</v>
      </c>
      <c r="P129" s="51">
        <v>38.86</v>
      </c>
      <c r="Q129" s="54">
        <v>1</v>
      </c>
      <c r="R129" s="54">
        <v>1.0148863933141812</v>
      </c>
      <c r="S129" s="109">
        <f t="shared" si="120"/>
        <v>38.86</v>
      </c>
      <c r="T129" s="109">
        <v>41.04</v>
      </c>
      <c r="U129" s="111">
        <f t="shared" si="118"/>
        <v>100</v>
      </c>
      <c r="V129" s="111">
        <f t="shared" si="119"/>
        <v>105.60988162635101</v>
      </c>
      <c r="W129" s="199"/>
    </row>
    <row r="130" spans="1:23" s="6" customFormat="1" ht="21.75" customHeight="1">
      <c r="A130" s="200"/>
      <c r="B130" s="63"/>
      <c r="C130" s="200"/>
      <c r="D130" s="156" t="s">
        <v>21</v>
      </c>
      <c r="E130" s="66">
        <v>34.08</v>
      </c>
      <c r="F130" s="66">
        <v>34.08</v>
      </c>
      <c r="G130" s="66">
        <v>34.229999999999997</v>
      </c>
      <c r="H130" s="52">
        <f t="shared" si="121"/>
        <v>100</v>
      </c>
      <c r="I130" s="52">
        <f t="shared" si="122"/>
        <v>100.44014084507043</v>
      </c>
      <c r="J130" s="66">
        <v>34.229999999999997</v>
      </c>
      <c r="K130" s="66">
        <v>30.05</v>
      </c>
      <c r="L130" s="66">
        <v>30.05</v>
      </c>
      <c r="M130" s="52">
        <v>87.788489628980443</v>
      </c>
      <c r="N130" s="53">
        <v>100</v>
      </c>
      <c r="O130" s="51">
        <v>30.05</v>
      </c>
      <c r="P130" s="51">
        <v>39.36</v>
      </c>
      <c r="Q130" s="54">
        <v>1</v>
      </c>
      <c r="R130" s="54">
        <v>1.3098169717138102</v>
      </c>
      <c r="S130" s="109" t="s">
        <v>31</v>
      </c>
      <c r="T130" s="109" t="s">
        <v>31</v>
      </c>
      <c r="U130" s="109" t="s">
        <v>31</v>
      </c>
      <c r="V130" s="109" t="s">
        <v>31</v>
      </c>
      <c r="W130" s="197" t="s">
        <v>358</v>
      </c>
    </row>
    <row r="131" spans="1:23" s="6" customFormat="1" ht="30">
      <c r="A131" s="200"/>
      <c r="B131" s="63"/>
      <c r="C131" s="200"/>
      <c r="D131" s="156" t="s">
        <v>74</v>
      </c>
      <c r="E131" s="66">
        <v>27.1</v>
      </c>
      <c r="F131" s="66">
        <v>27.1</v>
      </c>
      <c r="G131" s="66">
        <v>28.46</v>
      </c>
      <c r="H131" s="52">
        <f t="shared" si="121"/>
        <v>100</v>
      </c>
      <c r="I131" s="52">
        <f t="shared" si="122"/>
        <v>105.01845018450184</v>
      </c>
      <c r="J131" s="66">
        <v>28.46</v>
      </c>
      <c r="K131" s="66">
        <v>28.46</v>
      </c>
      <c r="L131" s="66">
        <v>29.68</v>
      </c>
      <c r="M131" s="52">
        <v>100</v>
      </c>
      <c r="N131" s="53">
        <v>104.28671820098383</v>
      </c>
      <c r="O131" s="51">
        <v>30.05</v>
      </c>
      <c r="P131" s="51">
        <v>30.12</v>
      </c>
      <c r="Q131" s="54">
        <v>1.0124663072776281</v>
      </c>
      <c r="R131" s="54">
        <v>1.0023294509151415</v>
      </c>
      <c r="S131" s="109" t="s">
        <v>31</v>
      </c>
      <c r="T131" s="109" t="s">
        <v>31</v>
      </c>
      <c r="U131" s="109" t="s">
        <v>31</v>
      </c>
      <c r="V131" s="109" t="s">
        <v>31</v>
      </c>
      <c r="W131" s="199"/>
    </row>
    <row r="132" spans="1:23" s="6" customFormat="1" ht="30.75" customHeight="1">
      <c r="A132" s="197">
        <v>11</v>
      </c>
      <c r="B132" s="156"/>
      <c r="C132" s="197" t="s">
        <v>528</v>
      </c>
      <c r="D132" s="156" t="s">
        <v>21</v>
      </c>
      <c r="E132" s="66"/>
      <c r="F132" s="66"/>
      <c r="G132" s="66"/>
      <c r="H132" s="159"/>
      <c r="I132" s="159"/>
      <c r="J132" s="66"/>
      <c r="K132" s="66"/>
      <c r="L132" s="66"/>
      <c r="M132" s="159"/>
      <c r="N132" s="53"/>
      <c r="O132" s="158" t="s">
        <v>31</v>
      </c>
      <c r="P132" s="158" t="s">
        <v>31</v>
      </c>
      <c r="Q132" s="54" t="s">
        <v>31</v>
      </c>
      <c r="R132" s="54" t="s">
        <v>31</v>
      </c>
      <c r="S132" s="109">
        <v>39.36</v>
      </c>
      <c r="T132" s="109">
        <v>52.23</v>
      </c>
      <c r="U132" s="111" t="s">
        <v>31</v>
      </c>
      <c r="V132" s="111">
        <f t="shared" ref="V132:V133" si="128">T132/S132*100</f>
        <v>132.69817073170731</v>
      </c>
      <c r="W132" s="197" t="s">
        <v>522</v>
      </c>
    </row>
    <row r="133" spans="1:23" s="6" customFormat="1" ht="30">
      <c r="A133" s="199"/>
      <c r="B133" s="156"/>
      <c r="C133" s="199"/>
      <c r="D133" s="156" t="s">
        <v>74</v>
      </c>
      <c r="E133" s="66"/>
      <c r="F133" s="66"/>
      <c r="G133" s="66"/>
      <c r="H133" s="159"/>
      <c r="I133" s="159"/>
      <c r="J133" s="66"/>
      <c r="K133" s="66"/>
      <c r="L133" s="66"/>
      <c r="M133" s="159"/>
      <c r="N133" s="53"/>
      <c r="O133" s="158" t="s">
        <v>31</v>
      </c>
      <c r="P133" s="158" t="s">
        <v>31</v>
      </c>
      <c r="Q133" s="54" t="s">
        <v>31</v>
      </c>
      <c r="R133" s="54" t="s">
        <v>31</v>
      </c>
      <c r="S133" s="109">
        <v>30.12</v>
      </c>
      <c r="T133" s="109">
        <v>31.81</v>
      </c>
      <c r="U133" s="111" t="s">
        <v>31</v>
      </c>
      <c r="V133" s="111">
        <f t="shared" si="128"/>
        <v>105.61088977423638</v>
      </c>
      <c r="W133" s="198"/>
    </row>
    <row r="134" spans="1:23" s="6" customFormat="1">
      <c r="A134" s="200">
        <v>12</v>
      </c>
      <c r="B134" s="63"/>
      <c r="C134" s="200" t="s">
        <v>174</v>
      </c>
      <c r="D134" s="63" t="s">
        <v>20</v>
      </c>
      <c r="E134" s="66">
        <v>51.03</v>
      </c>
      <c r="F134" s="66">
        <v>51.03</v>
      </c>
      <c r="G134" s="66">
        <v>53.2</v>
      </c>
      <c r="H134" s="52">
        <f t="shared" si="121"/>
        <v>100</v>
      </c>
      <c r="I134" s="52">
        <f t="shared" si="122"/>
        <v>104.25240054869684</v>
      </c>
      <c r="J134" s="66">
        <v>53.2</v>
      </c>
      <c r="K134" s="66">
        <v>53.2</v>
      </c>
      <c r="L134" s="66">
        <v>56.71</v>
      </c>
      <c r="M134" s="52">
        <v>100</v>
      </c>
      <c r="N134" s="53">
        <v>106.59774436090225</v>
      </c>
      <c r="O134" s="51">
        <v>56.71</v>
      </c>
      <c r="P134" s="51">
        <v>59.03</v>
      </c>
      <c r="Q134" s="54">
        <v>1</v>
      </c>
      <c r="R134" s="54">
        <v>1.0409098924351967</v>
      </c>
      <c r="S134" s="109">
        <f t="shared" si="120"/>
        <v>59.03</v>
      </c>
      <c r="T134" s="109">
        <v>60.86</v>
      </c>
      <c r="U134" s="111">
        <f t="shared" si="118"/>
        <v>100</v>
      </c>
      <c r="V134" s="111">
        <f t="shared" si="119"/>
        <v>103.10011858377095</v>
      </c>
      <c r="W134" s="198"/>
    </row>
    <row r="135" spans="1:23" s="6" customFormat="1" ht="30">
      <c r="A135" s="200"/>
      <c r="B135" s="63"/>
      <c r="C135" s="200"/>
      <c r="D135" s="63" t="s">
        <v>24</v>
      </c>
      <c r="E135" s="66">
        <v>31.73</v>
      </c>
      <c r="F135" s="66">
        <v>31.73</v>
      </c>
      <c r="G135" s="66">
        <v>33.32</v>
      </c>
      <c r="H135" s="52">
        <f t="shared" si="121"/>
        <v>100</v>
      </c>
      <c r="I135" s="52">
        <f t="shared" si="122"/>
        <v>105.01103057043808</v>
      </c>
      <c r="J135" s="66">
        <v>33.32</v>
      </c>
      <c r="K135" s="66">
        <v>33.32</v>
      </c>
      <c r="L135" s="66">
        <v>34.75</v>
      </c>
      <c r="M135" s="52">
        <v>100</v>
      </c>
      <c r="N135" s="53">
        <v>104.29171668667468</v>
      </c>
      <c r="O135" s="51">
        <v>34.75</v>
      </c>
      <c r="P135" s="51">
        <v>35.270000000000003</v>
      </c>
      <c r="Q135" s="54">
        <v>1</v>
      </c>
      <c r="R135" s="54">
        <v>1.0149640287769786</v>
      </c>
      <c r="S135" s="109">
        <f t="shared" si="120"/>
        <v>35.270000000000003</v>
      </c>
      <c r="T135" s="109">
        <v>37.25</v>
      </c>
      <c r="U135" s="111">
        <f t="shared" si="118"/>
        <v>100</v>
      </c>
      <c r="V135" s="111">
        <f t="shared" si="119"/>
        <v>105.61383612134958</v>
      </c>
      <c r="W135" s="198"/>
    </row>
    <row r="136" spans="1:23" s="6" customFormat="1">
      <c r="A136" s="200">
        <v>13</v>
      </c>
      <c r="B136" s="63"/>
      <c r="C136" s="200" t="s">
        <v>175</v>
      </c>
      <c r="D136" s="63" t="s">
        <v>20</v>
      </c>
      <c r="E136" s="66">
        <v>52.6</v>
      </c>
      <c r="F136" s="66">
        <v>52.6</v>
      </c>
      <c r="G136" s="66">
        <v>53.81</v>
      </c>
      <c r="H136" s="52">
        <f t="shared" si="121"/>
        <v>100</v>
      </c>
      <c r="I136" s="52">
        <f t="shared" si="122"/>
        <v>102.30038022813687</v>
      </c>
      <c r="J136" s="66">
        <v>53.81</v>
      </c>
      <c r="K136" s="66">
        <v>53.81</v>
      </c>
      <c r="L136" s="66">
        <v>66.069999999999993</v>
      </c>
      <c r="M136" s="52">
        <v>100</v>
      </c>
      <c r="N136" s="53">
        <v>122.78386916929938</v>
      </c>
      <c r="O136" s="51">
        <v>57.78</v>
      </c>
      <c r="P136" s="51">
        <v>57.78</v>
      </c>
      <c r="Q136" s="54">
        <v>0.87452701680036338</v>
      </c>
      <c r="R136" s="54">
        <v>1</v>
      </c>
      <c r="S136" s="109">
        <f t="shared" si="120"/>
        <v>57.78</v>
      </c>
      <c r="T136" s="109">
        <v>59.51</v>
      </c>
      <c r="U136" s="111">
        <f t="shared" si="118"/>
        <v>100</v>
      </c>
      <c r="V136" s="111">
        <f t="shared" si="119"/>
        <v>102.99411561093802</v>
      </c>
      <c r="W136" s="198"/>
    </row>
    <row r="137" spans="1:23" s="6" customFormat="1" ht="30">
      <c r="A137" s="200"/>
      <c r="B137" s="63"/>
      <c r="C137" s="200"/>
      <c r="D137" s="63" t="s">
        <v>24</v>
      </c>
      <c r="E137" s="66">
        <v>33.14</v>
      </c>
      <c r="F137" s="66">
        <v>33.14</v>
      </c>
      <c r="G137" s="66">
        <v>34.799999999999997</v>
      </c>
      <c r="H137" s="52">
        <f t="shared" si="121"/>
        <v>100</v>
      </c>
      <c r="I137" s="52">
        <f t="shared" si="122"/>
        <v>105.00905250452624</v>
      </c>
      <c r="J137" s="66">
        <v>34.799999999999997</v>
      </c>
      <c r="K137" s="66">
        <v>34.799999999999997</v>
      </c>
      <c r="L137" s="66">
        <v>36.299999999999997</v>
      </c>
      <c r="M137" s="52">
        <v>100</v>
      </c>
      <c r="N137" s="53">
        <v>104.31034482758621</v>
      </c>
      <c r="O137" s="51">
        <v>36.299999999999997</v>
      </c>
      <c r="P137" s="51">
        <v>36.840000000000003</v>
      </c>
      <c r="Q137" s="54">
        <v>1</v>
      </c>
      <c r="R137" s="54">
        <v>1.0148760330578515</v>
      </c>
      <c r="S137" s="109">
        <f t="shared" si="120"/>
        <v>36.840000000000003</v>
      </c>
      <c r="T137" s="109">
        <v>38.909999999999997</v>
      </c>
      <c r="U137" s="111">
        <f t="shared" si="118"/>
        <v>100</v>
      </c>
      <c r="V137" s="111">
        <f t="shared" si="119"/>
        <v>105.61889250814332</v>
      </c>
      <c r="W137" s="198"/>
    </row>
    <row r="138" spans="1:23" s="6" customFormat="1" ht="60" customHeight="1">
      <c r="A138" s="63">
        <v>14</v>
      </c>
      <c r="B138" s="63"/>
      <c r="C138" s="165" t="s">
        <v>548</v>
      </c>
      <c r="D138" s="63" t="s">
        <v>20</v>
      </c>
      <c r="E138" s="66" t="s">
        <v>31</v>
      </c>
      <c r="F138" s="66">
        <v>26.14</v>
      </c>
      <c r="G138" s="66">
        <v>26.14</v>
      </c>
      <c r="H138" s="52" t="s">
        <v>31</v>
      </c>
      <c r="I138" s="52">
        <f t="shared" si="122"/>
        <v>100</v>
      </c>
      <c r="J138" s="66">
        <v>26.14</v>
      </c>
      <c r="K138" s="66">
        <v>26.14</v>
      </c>
      <c r="L138" s="66">
        <v>26.14</v>
      </c>
      <c r="M138" s="52">
        <v>100</v>
      </c>
      <c r="N138" s="53">
        <v>100</v>
      </c>
      <c r="O138" s="51">
        <v>26.14</v>
      </c>
      <c r="P138" s="51">
        <v>26.52</v>
      </c>
      <c r="Q138" s="54">
        <v>1</v>
      </c>
      <c r="R138" s="54">
        <v>1.0145371078806427</v>
      </c>
      <c r="S138" s="109">
        <v>25.19</v>
      </c>
      <c r="T138" s="109">
        <v>25.19</v>
      </c>
      <c r="U138" s="111">
        <f t="shared" si="118"/>
        <v>94.98491704374058</v>
      </c>
      <c r="V138" s="111">
        <f t="shared" si="119"/>
        <v>100</v>
      </c>
      <c r="W138" s="199"/>
    </row>
    <row r="139" spans="1:23" s="6" customFormat="1" ht="15" customHeight="1">
      <c r="A139" s="258" t="s">
        <v>39</v>
      </c>
      <c r="B139" s="259"/>
      <c r="C139" s="259"/>
      <c r="D139" s="259"/>
      <c r="E139" s="259"/>
      <c r="F139" s="259"/>
      <c r="G139" s="259"/>
      <c r="H139" s="259"/>
      <c r="I139" s="259"/>
      <c r="J139" s="259"/>
      <c r="K139" s="259"/>
      <c r="L139" s="259"/>
      <c r="M139" s="259"/>
      <c r="N139" s="259"/>
      <c r="O139" s="259"/>
      <c r="P139" s="259"/>
      <c r="Q139" s="259"/>
      <c r="R139" s="259"/>
      <c r="S139" s="259"/>
      <c r="T139" s="259"/>
      <c r="U139" s="259"/>
      <c r="V139" s="259"/>
      <c r="W139" s="260"/>
    </row>
    <row r="140" spans="1:23" s="6" customFormat="1" ht="21.75" customHeight="1">
      <c r="A140" s="204">
        <v>1</v>
      </c>
      <c r="B140" s="57"/>
      <c r="C140" s="204" t="s">
        <v>219</v>
      </c>
      <c r="D140" s="207" t="s">
        <v>126</v>
      </c>
      <c r="E140" s="208"/>
      <c r="F140" s="208"/>
      <c r="G140" s="208"/>
      <c r="H140" s="208"/>
      <c r="I140" s="208"/>
      <c r="J140" s="208"/>
      <c r="K140" s="208"/>
      <c r="L140" s="208"/>
      <c r="M140" s="208"/>
      <c r="N140" s="208"/>
      <c r="O140" s="208"/>
      <c r="P140" s="208"/>
      <c r="Q140" s="208"/>
      <c r="R140" s="208"/>
      <c r="S140" s="208"/>
      <c r="T140" s="208"/>
      <c r="U140" s="208"/>
      <c r="V140" s="209"/>
      <c r="W140" s="204" t="s">
        <v>555</v>
      </c>
    </row>
    <row r="141" spans="1:23" s="6" customFormat="1">
      <c r="A141" s="205"/>
      <c r="B141" s="39"/>
      <c r="C141" s="205"/>
      <c r="D141" s="39" t="s">
        <v>20</v>
      </c>
      <c r="E141" s="13">
        <v>29.54</v>
      </c>
      <c r="F141" s="13">
        <v>29.54</v>
      </c>
      <c r="G141" s="13">
        <v>34.03</v>
      </c>
      <c r="H141" s="2">
        <f t="shared" ref="H141:H144" si="129">F141/E141*100</f>
        <v>100</v>
      </c>
      <c r="I141" s="2">
        <f>G141/F141*100</f>
        <v>115.19972918077184</v>
      </c>
      <c r="J141" s="39">
        <f>G141</f>
        <v>34.03</v>
      </c>
      <c r="K141" s="39">
        <f>J141</f>
        <v>34.03</v>
      </c>
      <c r="L141" s="39">
        <v>43.68</v>
      </c>
      <c r="M141" s="11">
        <f t="shared" ref="M141:M144" si="130">K141/J141*100</f>
        <v>100</v>
      </c>
      <c r="N141" s="7">
        <f>L141/K141*100</f>
        <v>128.35733176608875</v>
      </c>
      <c r="O141" s="19">
        <v>43.68</v>
      </c>
      <c r="P141" s="19">
        <v>46.91</v>
      </c>
      <c r="Q141" s="7">
        <f>O141/L141*100</f>
        <v>100</v>
      </c>
      <c r="R141" s="7">
        <f>P141/O141*100</f>
        <v>107.39468864468864</v>
      </c>
      <c r="S141" s="19">
        <v>46.91</v>
      </c>
      <c r="T141" s="19">
        <v>49.81</v>
      </c>
      <c r="U141" s="7">
        <f>S141/P141*100</f>
        <v>100</v>
      </c>
      <c r="V141" s="7">
        <f>T141/S141*100</f>
        <v>106.18205073545089</v>
      </c>
      <c r="W141" s="205"/>
    </row>
    <row r="142" spans="1:23" ht="30">
      <c r="A142" s="205"/>
      <c r="B142" s="39"/>
      <c r="C142" s="205"/>
      <c r="D142" s="39" t="s">
        <v>220</v>
      </c>
      <c r="E142" s="1">
        <f>E141*1.18</f>
        <v>34.857199999999999</v>
      </c>
      <c r="F142" s="1">
        <f t="shared" ref="F142" si="131">F141*1.18</f>
        <v>34.857199999999999</v>
      </c>
      <c r="G142" s="1">
        <v>36.6</v>
      </c>
      <c r="H142" s="2">
        <f t="shared" si="129"/>
        <v>100</v>
      </c>
      <c r="I142" s="2">
        <f>G142/F142*100</f>
        <v>104.99982786913465</v>
      </c>
      <c r="J142" s="10">
        <f>G142</f>
        <v>36.6</v>
      </c>
      <c r="K142" s="10">
        <f>J142</f>
        <v>36.6</v>
      </c>
      <c r="L142" s="10">
        <v>38.17</v>
      </c>
      <c r="M142" s="11">
        <f t="shared" si="130"/>
        <v>100</v>
      </c>
      <c r="N142" s="7">
        <f>L142/K142*100</f>
        <v>104.2896174863388</v>
      </c>
      <c r="O142" s="19">
        <v>38.82</v>
      </c>
      <c r="P142" s="19">
        <v>39.4</v>
      </c>
      <c r="Q142" s="7">
        <f t="shared" ref="Q142:Q144" si="132">O142/L142*100</f>
        <v>101.70290804296567</v>
      </c>
      <c r="R142" s="7">
        <f t="shared" ref="R142:R144" si="133">P142/O142*100</f>
        <v>101.4940752189593</v>
      </c>
      <c r="S142" s="19">
        <v>39.4</v>
      </c>
      <c r="T142" s="19">
        <v>41.61</v>
      </c>
      <c r="U142" s="7">
        <f t="shared" ref="U142:U155" si="134">S142/P142*100</f>
        <v>100</v>
      </c>
      <c r="V142" s="7">
        <f t="shared" ref="V142:V155" si="135">T142/S142*100</f>
        <v>105.60913705583756</v>
      </c>
      <c r="W142" s="205"/>
    </row>
    <row r="143" spans="1:23">
      <c r="A143" s="205"/>
      <c r="B143" s="39"/>
      <c r="C143" s="205"/>
      <c r="D143" s="39" t="s">
        <v>21</v>
      </c>
      <c r="E143" s="13">
        <v>33.49</v>
      </c>
      <c r="F143" s="13">
        <v>33.49</v>
      </c>
      <c r="G143" s="13">
        <v>35.53</v>
      </c>
      <c r="H143" s="9">
        <f t="shared" si="129"/>
        <v>100</v>
      </c>
      <c r="I143" s="2">
        <f t="shared" ref="I143:I144" si="136">G143/F143*100</f>
        <v>106.09137055837563</v>
      </c>
      <c r="J143" s="39">
        <f>G143</f>
        <v>35.53</v>
      </c>
      <c r="K143" s="39">
        <f>J143</f>
        <v>35.53</v>
      </c>
      <c r="L143" s="10">
        <v>46</v>
      </c>
      <c r="M143" s="32">
        <f t="shared" si="130"/>
        <v>100</v>
      </c>
      <c r="N143" s="7">
        <f t="shared" ref="N143:N144" si="137">L143/K143*100</f>
        <v>129.4680551646496</v>
      </c>
      <c r="O143" s="19">
        <v>46</v>
      </c>
      <c r="P143" s="19">
        <v>45.91</v>
      </c>
      <c r="Q143" s="7">
        <f t="shared" si="132"/>
        <v>100</v>
      </c>
      <c r="R143" s="7">
        <f t="shared" si="133"/>
        <v>99.804347826086953</v>
      </c>
      <c r="S143" s="19">
        <v>45.91</v>
      </c>
      <c r="T143" s="19">
        <v>49.66</v>
      </c>
      <c r="U143" s="7">
        <f t="shared" si="134"/>
        <v>100</v>
      </c>
      <c r="V143" s="7">
        <f t="shared" si="135"/>
        <v>108.1681550860379</v>
      </c>
      <c r="W143" s="205"/>
    </row>
    <row r="144" spans="1:23" ht="30">
      <c r="A144" s="206"/>
      <c r="B144" s="39"/>
      <c r="C144" s="206"/>
      <c r="D144" s="39" t="s">
        <v>60</v>
      </c>
      <c r="E144" s="13">
        <v>26.14</v>
      </c>
      <c r="F144" s="13">
        <f>E144</f>
        <v>26.14</v>
      </c>
      <c r="G144" s="1">
        <v>27.44</v>
      </c>
      <c r="H144" s="9">
        <f t="shared" si="129"/>
        <v>100</v>
      </c>
      <c r="I144" s="2">
        <f t="shared" si="136"/>
        <v>104.97322111706198</v>
      </c>
      <c r="J144" s="10">
        <f>G144</f>
        <v>27.44</v>
      </c>
      <c r="K144" s="10">
        <f>J144</f>
        <v>27.44</v>
      </c>
      <c r="L144" s="10">
        <v>28.63</v>
      </c>
      <c r="M144" s="32">
        <f t="shared" si="130"/>
        <v>100</v>
      </c>
      <c r="N144" s="7">
        <f t="shared" si="137"/>
        <v>104.33673469387755</v>
      </c>
      <c r="O144" s="19">
        <v>29.11</v>
      </c>
      <c r="P144" s="19">
        <v>29.55</v>
      </c>
      <c r="Q144" s="7">
        <f t="shared" si="132"/>
        <v>101.67656304575621</v>
      </c>
      <c r="R144" s="7">
        <f t="shared" si="133"/>
        <v>101.51150807282721</v>
      </c>
      <c r="S144" s="19">
        <v>29.55</v>
      </c>
      <c r="T144" s="19">
        <v>31.2</v>
      </c>
      <c r="U144" s="7">
        <f t="shared" si="134"/>
        <v>100</v>
      </c>
      <c r="V144" s="7">
        <f t="shared" si="135"/>
        <v>105.58375634517768</v>
      </c>
      <c r="W144" s="205"/>
    </row>
    <row r="145" spans="1:23" ht="29.25" customHeight="1">
      <c r="A145" s="204">
        <v>2</v>
      </c>
      <c r="B145" s="39"/>
      <c r="C145" s="204" t="s">
        <v>123</v>
      </c>
      <c r="D145" s="207" t="s">
        <v>124</v>
      </c>
      <c r="E145" s="208"/>
      <c r="F145" s="208"/>
      <c r="G145" s="208"/>
      <c r="H145" s="208"/>
      <c r="I145" s="208"/>
      <c r="J145" s="208"/>
      <c r="K145" s="208"/>
      <c r="L145" s="208"/>
      <c r="M145" s="208"/>
      <c r="N145" s="208"/>
      <c r="O145" s="208"/>
      <c r="P145" s="208"/>
      <c r="Q145" s="208"/>
      <c r="R145" s="208"/>
      <c r="S145" s="208"/>
      <c r="T145" s="208"/>
      <c r="U145" s="208"/>
      <c r="V145" s="209"/>
      <c r="W145" s="205"/>
    </row>
    <row r="146" spans="1:23">
      <c r="A146" s="205"/>
      <c r="B146" s="39"/>
      <c r="C146" s="205"/>
      <c r="D146" s="39" t="s">
        <v>20</v>
      </c>
      <c r="E146" s="1">
        <v>35.37543105885014</v>
      </c>
      <c r="F146" s="1">
        <v>35.37543105885014</v>
      </c>
      <c r="G146" s="1">
        <v>41.19698575776642</v>
      </c>
      <c r="H146" s="9">
        <f t="shared" ref="H146:H150" si="138">F146/E146*100</f>
        <v>100</v>
      </c>
      <c r="I146" s="2">
        <f>G146/F146*100</f>
        <v>116.45649119930613</v>
      </c>
      <c r="J146" s="10">
        <f>G146</f>
        <v>41.19698575776642</v>
      </c>
      <c r="K146" s="10">
        <f>J146</f>
        <v>41.19698575776642</v>
      </c>
      <c r="L146" s="10">
        <v>51.86</v>
      </c>
      <c r="M146" s="32">
        <f t="shared" ref="M146:M147" si="139">K146/J146*100</f>
        <v>100</v>
      </c>
      <c r="N146" s="7">
        <f>L146/K146*100</f>
        <v>125.88299616125045</v>
      </c>
      <c r="O146" s="19">
        <v>51.86</v>
      </c>
      <c r="P146" s="19">
        <v>63.53</v>
      </c>
      <c r="Q146" s="7">
        <f>O146/L146*100</f>
        <v>100</v>
      </c>
      <c r="R146" s="7">
        <f>P146/O146*100</f>
        <v>122.50289240262245</v>
      </c>
      <c r="S146" s="19">
        <v>60.2</v>
      </c>
      <c r="T146" s="19">
        <v>60.2</v>
      </c>
      <c r="U146" s="7">
        <f t="shared" si="134"/>
        <v>94.758381866834569</v>
      </c>
      <c r="V146" s="7">
        <f t="shared" si="135"/>
        <v>100</v>
      </c>
      <c r="W146" s="205"/>
    </row>
    <row r="147" spans="1:23" ht="44.25" customHeight="1">
      <c r="A147" s="205"/>
      <c r="B147" s="39"/>
      <c r="C147" s="205"/>
      <c r="D147" s="39" t="s">
        <v>24</v>
      </c>
      <c r="E147" s="1">
        <v>29.9</v>
      </c>
      <c r="F147" s="1">
        <v>29.9</v>
      </c>
      <c r="G147" s="1">
        <v>31.395</v>
      </c>
      <c r="H147" s="9">
        <f t="shared" si="138"/>
        <v>100</v>
      </c>
      <c r="I147" s="2">
        <f>G147/F147*100</f>
        <v>105</v>
      </c>
      <c r="J147" s="10">
        <f>G147</f>
        <v>31.395</v>
      </c>
      <c r="K147" s="10">
        <f>J147</f>
        <v>31.395</v>
      </c>
      <c r="L147" s="10">
        <v>32.75</v>
      </c>
      <c r="M147" s="32">
        <f t="shared" si="139"/>
        <v>100</v>
      </c>
      <c r="N147" s="7">
        <f>L147/K147*100</f>
        <v>104.31597388119127</v>
      </c>
      <c r="O147" s="19">
        <v>32.75</v>
      </c>
      <c r="P147" s="19">
        <v>33.24</v>
      </c>
      <c r="Q147" s="7">
        <f>O147/L147*100</f>
        <v>100</v>
      </c>
      <c r="R147" s="7">
        <f>P147/O147*100</f>
        <v>101.49618320610688</v>
      </c>
      <c r="S147" s="19">
        <v>33.24</v>
      </c>
      <c r="T147" s="19">
        <v>35.1</v>
      </c>
      <c r="U147" s="7">
        <f t="shared" si="134"/>
        <v>100</v>
      </c>
      <c r="V147" s="7">
        <f t="shared" si="135"/>
        <v>105.5956678700361</v>
      </c>
      <c r="W147" s="205"/>
    </row>
    <row r="148" spans="1:23" ht="33.75" customHeight="1">
      <c r="A148" s="205"/>
      <c r="B148" s="39"/>
      <c r="C148" s="205"/>
      <c r="D148" s="207" t="s">
        <v>125</v>
      </c>
      <c r="E148" s="208"/>
      <c r="F148" s="208"/>
      <c r="G148" s="208"/>
      <c r="H148" s="208"/>
      <c r="I148" s="208"/>
      <c r="J148" s="208"/>
      <c r="K148" s="208"/>
      <c r="L148" s="208"/>
      <c r="M148" s="208"/>
      <c r="N148" s="208"/>
      <c r="O148" s="208"/>
      <c r="P148" s="208"/>
      <c r="Q148" s="208"/>
      <c r="R148" s="208"/>
      <c r="S148" s="208"/>
      <c r="T148" s="208"/>
      <c r="U148" s="208"/>
      <c r="V148" s="209"/>
      <c r="W148" s="205"/>
    </row>
    <row r="149" spans="1:23">
      <c r="A149" s="205"/>
      <c r="B149" s="39"/>
      <c r="C149" s="205"/>
      <c r="D149" s="39" t="s">
        <v>21</v>
      </c>
      <c r="E149" s="1">
        <v>31.68</v>
      </c>
      <c r="F149" s="1">
        <v>31.683759062860133</v>
      </c>
      <c r="G149" s="1">
        <v>37.652888345100955</v>
      </c>
      <c r="H149" s="9">
        <f t="shared" si="138"/>
        <v>100.01186572872518</v>
      </c>
      <c r="I149" s="2">
        <f>G149/F149*100</f>
        <v>118.83971302268191</v>
      </c>
      <c r="J149" s="10">
        <f>G149</f>
        <v>37.652888345100955</v>
      </c>
      <c r="K149" s="10">
        <f>J149</f>
        <v>37.652888345100955</v>
      </c>
      <c r="L149" s="10">
        <v>44.9</v>
      </c>
      <c r="M149" s="32">
        <f t="shared" ref="M149" si="140">K149/J149*100</f>
        <v>100</v>
      </c>
      <c r="N149" s="7">
        <f>L149/K149*100</f>
        <v>119.24715997475921</v>
      </c>
      <c r="O149" s="19">
        <v>44.9</v>
      </c>
      <c r="P149" s="19">
        <v>56.49</v>
      </c>
      <c r="Q149" s="7">
        <f>O149/L149*100</f>
        <v>100</v>
      </c>
      <c r="R149" s="7">
        <f>P149/O149*100</f>
        <v>125.81291759465481</v>
      </c>
      <c r="S149" s="19">
        <v>56.49</v>
      </c>
      <c r="T149" s="19">
        <v>59.86</v>
      </c>
      <c r="U149" s="7">
        <f t="shared" si="134"/>
        <v>100</v>
      </c>
      <c r="V149" s="7">
        <f t="shared" si="135"/>
        <v>105.96565763852009</v>
      </c>
      <c r="W149" s="205"/>
    </row>
    <row r="150" spans="1:23" ht="31.5" customHeight="1">
      <c r="A150" s="206"/>
      <c r="B150" s="39"/>
      <c r="C150" s="206"/>
      <c r="D150" s="39" t="s">
        <v>74</v>
      </c>
      <c r="E150" s="1">
        <v>28.85</v>
      </c>
      <c r="F150" s="24">
        <v>28.85</v>
      </c>
      <c r="G150" s="24">
        <v>30.292500000000004</v>
      </c>
      <c r="H150" s="9">
        <f t="shared" si="138"/>
        <v>100</v>
      </c>
      <c r="I150" s="2">
        <f t="shared" ref="I150:I154" si="141">G150/F150*100</f>
        <v>105</v>
      </c>
      <c r="J150" s="10">
        <f>G150</f>
        <v>30.292500000000004</v>
      </c>
      <c r="K150" s="44">
        <f>J150</f>
        <v>30.292500000000004</v>
      </c>
      <c r="L150" s="44">
        <v>31.59</v>
      </c>
      <c r="M150" s="32">
        <f>K150/J150*100</f>
        <v>100</v>
      </c>
      <c r="N150" s="7">
        <f t="shared" ref="N150:N154" si="142">L150/K150*100</f>
        <v>104.28323842535279</v>
      </c>
      <c r="O150" s="19">
        <v>31.59</v>
      </c>
      <c r="P150" s="19">
        <v>32.06</v>
      </c>
      <c r="Q150" s="7">
        <f t="shared" ref="Q150:Q154" si="143">O150/L150*100</f>
        <v>100</v>
      </c>
      <c r="R150" s="7">
        <f t="shared" ref="R150:R155" si="144">P150/O150*100</f>
        <v>101.48781259892372</v>
      </c>
      <c r="S150" s="19">
        <v>32.06</v>
      </c>
      <c r="T150" s="19">
        <v>33.86</v>
      </c>
      <c r="U150" s="7">
        <f t="shared" si="134"/>
        <v>100</v>
      </c>
      <c r="V150" s="7">
        <f t="shared" si="135"/>
        <v>105.61447286338115</v>
      </c>
      <c r="W150" s="205"/>
    </row>
    <row r="151" spans="1:23" ht="45">
      <c r="A151" s="39">
        <v>3</v>
      </c>
      <c r="B151" s="39"/>
      <c r="C151" s="39" t="s">
        <v>48</v>
      </c>
      <c r="D151" s="39" t="s">
        <v>21</v>
      </c>
      <c r="E151" s="29">
        <v>43.75</v>
      </c>
      <c r="F151" s="18">
        <v>43.75</v>
      </c>
      <c r="G151" s="18">
        <v>45.19</v>
      </c>
      <c r="H151" s="30">
        <v>100</v>
      </c>
      <c r="I151" s="2">
        <f t="shared" si="141"/>
        <v>103.29142857142857</v>
      </c>
      <c r="J151" s="42">
        <f>G151</f>
        <v>45.19</v>
      </c>
      <c r="K151" s="40">
        <v>43.77</v>
      </c>
      <c r="L151" s="40">
        <v>43.77</v>
      </c>
      <c r="M151" s="32">
        <f t="shared" ref="M151:M154" si="145">K151/J151*100</f>
        <v>96.857711883160007</v>
      </c>
      <c r="N151" s="7">
        <f t="shared" si="142"/>
        <v>100</v>
      </c>
      <c r="O151" s="19">
        <v>43.77</v>
      </c>
      <c r="P151" s="19">
        <v>50.1</v>
      </c>
      <c r="Q151" s="7">
        <f t="shared" si="143"/>
        <v>100</v>
      </c>
      <c r="R151" s="7">
        <f t="shared" si="144"/>
        <v>114.46196024674433</v>
      </c>
      <c r="S151" s="19">
        <v>47.26</v>
      </c>
      <c r="T151" s="19">
        <v>47.26</v>
      </c>
      <c r="U151" s="7">
        <f t="shared" si="134"/>
        <v>94.331337325349295</v>
      </c>
      <c r="V151" s="7">
        <f t="shared" si="135"/>
        <v>100</v>
      </c>
      <c r="W151" s="205"/>
    </row>
    <row r="152" spans="1:23" ht="30" customHeight="1">
      <c r="A152" s="204">
        <v>4</v>
      </c>
      <c r="B152" s="39"/>
      <c r="C152" s="204" t="s">
        <v>50</v>
      </c>
      <c r="D152" s="39" t="s">
        <v>20</v>
      </c>
      <c r="E152" s="29">
        <v>16.420000000000002</v>
      </c>
      <c r="F152" s="18">
        <v>16.420000000000002</v>
      </c>
      <c r="G152" s="24">
        <v>17.2</v>
      </c>
      <c r="H152" s="30">
        <v>100</v>
      </c>
      <c r="I152" s="2">
        <f t="shared" si="141"/>
        <v>104.75030450669914</v>
      </c>
      <c r="J152" s="19">
        <f>G152</f>
        <v>17.2</v>
      </c>
      <c r="K152" s="44">
        <f>J152</f>
        <v>17.2</v>
      </c>
      <c r="L152" s="44">
        <v>17.399999999999999</v>
      </c>
      <c r="M152" s="32">
        <f t="shared" si="145"/>
        <v>100</v>
      </c>
      <c r="N152" s="7">
        <f t="shared" si="142"/>
        <v>101.16279069767442</v>
      </c>
      <c r="O152" s="19">
        <v>17.399999999999999</v>
      </c>
      <c r="P152" s="19">
        <v>17.66</v>
      </c>
      <c r="Q152" s="7">
        <f t="shared" si="143"/>
        <v>100</v>
      </c>
      <c r="R152" s="7">
        <f t="shared" si="144"/>
        <v>101.49425287356321</v>
      </c>
      <c r="S152" s="19">
        <v>17.66</v>
      </c>
      <c r="T152" s="19">
        <v>18.37</v>
      </c>
      <c r="U152" s="7">
        <f t="shared" si="134"/>
        <v>100</v>
      </c>
      <c r="V152" s="7">
        <f t="shared" si="135"/>
        <v>104.02038505096263</v>
      </c>
      <c r="W152" s="205"/>
    </row>
    <row r="153" spans="1:23" ht="30.75" customHeight="1">
      <c r="A153" s="206"/>
      <c r="B153" s="171"/>
      <c r="C153" s="206"/>
      <c r="D153" s="171" t="s">
        <v>243</v>
      </c>
      <c r="E153" s="29"/>
      <c r="F153" s="172"/>
      <c r="G153" s="47"/>
      <c r="H153" s="30"/>
      <c r="I153" s="37"/>
      <c r="J153" s="19"/>
      <c r="K153" s="173"/>
      <c r="L153" s="173"/>
      <c r="M153" s="32"/>
      <c r="N153" s="7"/>
      <c r="O153" s="19">
        <v>17.399999999999999</v>
      </c>
      <c r="P153" s="19">
        <v>17.66</v>
      </c>
      <c r="Q153" s="7">
        <v>100</v>
      </c>
      <c r="R153" s="7">
        <f t="shared" si="144"/>
        <v>101.49425287356321</v>
      </c>
      <c r="S153" s="19">
        <v>17.66</v>
      </c>
      <c r="T153" s="19">
        <v>18.37</v>
      </c>
      <c r="U153" s="7">
        <f t="shared" si="134"/>
        <v>100</v>
      </c>
      <c r="V153" s="7">
        <f t="shared" si="135"/>
        <v>104.02038505096263</v>
      </c>
      <c r="W153" s="205"/>
    </row>
    <row r="154" spans="1:23" ht="42.75" customHeight="1">
      <c r="A154" s="204">
        <v>5</v>
      </c>
      <c r="B154" s="39"/>
      <c r="C154" s="204" t="s">
        <v>49</v>
      </c>
      <c r="D154" s="39" t="s">
        <v>32</v>
      </c>
      <c r="E154" s="23">
        <v>22.12</v>
      </c>
      <c r="F154" s="13">
        <v>22.12</v>
      </c>
      <c r="G154" s="13">
        <v>23.14</v>
      </c>
      <c r="H154" s="30">
        <v>100</v>
      </c>
      <c r="I154" s="2">
        <f t="shared" si="141"/>
        <v>104.6112115732369</v>
      </c>
      <c r="J154" s="19">
        <f>G154</f>
        <v>23.14</v>
      </c>
      <c r="K154" s="10">
        <f>J154</f>
        <v>23.14</v>
      </c>
      <c r="L154" s="10">
        <v>23.6</v>
      </c>
      <c r="M154" s="32">
        <f t="shared" si="145"/>
        <v>100</v>
      </c>
      <c r="N154" s="7">
        <f t="shared" si="142"/>
        <v>101.98789974070874</v>
      </c>
      <c r="O154" s="19">
        <v>23.6</v>
      </c>
      <c r="P154" s="19">
        <v>23.85</v>
      </c>
      <c r="Q154" s="7">
        <f t="shared" si="143"/>
        <v>100</v>
      </c>
      <c r="R154" s="7">
        <f t="shared" si="144"/>
        <v>101.05932203389831</v>
      </c>
      <c r="S154" s="19">
        <v>23.85</v>
      </c>
      <c r="T154" s="19">
        <v>25.01</v>
      </c>
      <c r="U154" s="7">
        <f t="shared" si="134"/>
        <v>100</v>
      </c>
      <c r="V154" s="7">
        <f t="shared" si="135"/>
        <v>104.86373165618448</v>
      </c>
      <c r="W154" s="205"/>
    </row>
    <row r="155" spans="1:23" ht="31.5" customHeight="1">
      <c r="A155" s="206"/>
      <c r="B155" s="171"/>
      <c r="C155" s="206"/>
      <c r="D155" s="171" t="s">
        <v>556</v>
      </c>
      <c r="E155" s="36"/>
      <c r="F155" s="174"/>
      <c r="G155" s="174"/>
      <c r="H155" s="9"/>
      <c r="I155" s="37"/>
      <c r="J155" s="10"/>
      <c r="K155" s="10"/>
      <c r="L155" s="10"/>
      <c r="M155" s="32"/>
      <c r="N155" s="11"/>
      <c r="O155" s="19">
        <v>23.6</v>
      </c>
      <c r="P155" s="19">
        <v>23.85</v>
      </c>
      <c r="Q155" s="7">
        <v>100</v>
      </c>
      <c r="R155" s="7">
        <f t="shared" si="144"/>
        <v>101.05932203389831</v>
      </c>
      <c r="S155" s="10">
        <v>23.85</v>
      </c>
      <c r="T155" s="10">
        <v>25.01</v>
      </c>
      <c r="U155" s="11">
        <f t="shared" si="134"/>
        <v>100</v>
      </c>
      <c r="V155" s="11">
        <f t="shared" si="135"/>
        <v>104.86373165618448</v>
      </c>
      <c r="W155" s="206"/>
    </row>
    <row r="156" spans="1:23" ht="15" customHeight="1">
      <c r="A156" s="228" t="s">
        <v>29</v>
      </c>
      <c r="B156" s="229"/>
      <c r="C156" s="229"/>
      <c r="D156" s="229"/>
      <c r="E156" s="229"/>
      <c r="F156" s="229"/>
      <c r="G156" s="229"/>
      <c r="H156" s="229"/>
      <c r="I156" s="229"/>
      <c r="J156" s="229"/>
      <c r="K156" s="229"/>
      <c r="L156" s="229"/>
      <c r="M156" s="229"/>
      <c r="N156" s="229"/>
      <c r="O156" s="229"/>
      <c r="P156" s="229"/>
      <c r="Q156" s="229"/>
      <c r="R156" s="229"/>
      <c r="S156" s="229"/>
      <c r="T156" s="229"/>
      <c r="U156" s="229"/>
      <c r="V156" s="229"/>
      <c r="W156" s="230"/>
    </row>
    <row r="157" spans="1:23" ht="0.75" customHeight="1">
      <c r="A157" s="204">
        <v>1</v>
      </c>
      <c r="B157" s="39"/>
      <c r="C157" s="204" t="s">
        <v>306</v>
      </c>
      <c r="D157" s="39" t="s">
        <v>20</v>
      </c>
      <c r="E157" s="10">
        <v>53.53</v>
      </c>
      <c r="F157" s="10">
        <v>53.53</v>
      </c>
      <c r="G157" s="10">
        <v>55.65</v>
      </c>
      <c r="H157" s="32">
        <v>100</v>
      </c>
      <c r="I157" s="11">
        <f t="shared" ref="I157:I171" si="146">G157/F157*100</f>
        <v>103.96039603960396</v>
      </c>
      <c r="J157" s="10">
        <f t="shared" ref="J157:J160" si="147">G157</f>
        <v>55.65</v>
      </c>
      <c r="K157" s="10">
        <v>55.65</v>
      </c>
      <c r="L157" s="10">
        <v>58.57</v>
      </c>
      <c r="M157" s="32">
        <f t="shared" ref="M157:M159" si="148">K157/J157*100</f>
        <v>100</v>
      </c>
      <c r="N157" s="7">
        <f t="shared" ref="N157:N173" si="149">L157/K157*100</f>
        <v>105.2470799640611</v>
      </c>
      <c r="O157" s="55" t="s">
        <v>31</v>
      </c>
      <c r="P157" s="55" t="s">
        <v>31</v>
      </c>
      <c r="Q157" s="55" t="s">
        <v>31</v>
      </c>
      <c r="R157" s="55" t="s">
        <v>31</v>
      </c>
      <c r="S157" s="11" t="s">
        <v>31</v>
      </c>
      <c r="T157" s="11" t="s">
        <v>31</v>
      </c>
      <c r="U157" s="11" t="s">
        <v>31</v>
      </c>
      <c r="V157" s="11" t="s">
        <v>31</v>
      </c>
      <c r="W157" s="204" t="s">
        <v>31</v>
      </c>
    </row>
    <row r="158" spans="1:23" ht="30.75" hidden="1" customHeight="1">
      <c r="A158" s="205"/>
      <c r="B158" s="39"/>
      <c r="C158" s="205"/>
      <c r="D158" s="39" t="s">
        <v>30</v>
      </c>
      <c r="E158" s="10">
        <v>28.93</v>
      </c>
      <c r="F158" s="10">
        <v>28.93</v>
      </c>
      <c r="G158" s="10">
        <v>29.31</v>
      </c>
      <c r="H158" s="32">
        <v>100</v>
      </c>
      <c r="I158" s="11">
        <f t="shared" si="146"/>
        <v>101.31351538195645</v>
      </c>
      <c r="J158" s="10">
        <f t="shared" si="147"/>
        <v>29.31</v>
      </c>
      <c r="K158" s="10">
        <v>29.14</v>
      </c>
      <c r="L158" s="10">
        <v>29.14</v>
      </c>
      <c r="M158" s="32">
        <f t="shared" si="148"/>
        <v>99.419993176390321</v>
      </c>
      <c r="N158" s="7">
        <f t="shared" si="149"/>
        <v>100</v>
      </c>
      <c r="O158" s="11" t="s">
        <v>31</v>
      </c>
      <c r="P158" s="11" t="s">
        <v>31</v>
      </c>
      <c r="Q158" s="11" t="s">
        <v>31</v>
      </c>
      <c r="R158" s="11" t="s">
        <v>31</v>
      </c>
      <c r="S158" s="11" t="s">
        <v>31</v>
      </c>
      <c r="T158" s="11" t="s">
        <v>31</v>
      </c>
      <c r="U158" s="11" t="s">
        <v>31</v>
      </c>
      <c r="V158" s="11" t="s">
        <v>31</v>
      </c>
      <c r="W158" s="205"/>
    </row>
    <row r="159" spans="1:23" ht="32.25" hidden="1" customHeight="1">
      <c r="A159" s="205"/>
      <c r="B159" s="39"/>
      <c r="C159" s="205"/>
      <c r="D159" s="39" t="s">
        <v>59</v>
      </c>
      <c r="E159" s="39">
        <v>51.77</v>
      </c>
      <c r="F159" s="39">
        <v>51.77</v>
      </c>
      <c r="G159" s="39">
        <v>54.36</v>
      </c>
      <c r="H159" s="32">
        <v>100</v>
      </c>
      <c r="I159" s="11">
        <f t="shared" si="146"/>
        <v>105.00289743094456</v>
      </c>
      <c r="J159" s="39">
        <f t="shared" si="147"/>
        <v>54.36</v>
      </c>
      <c r="K159" s="39">
        <v>54.36</v>
      </c>
      <c r="L159" s="39">
        <v>56.7</v>
      </c>
      <c r="M159" s="32">
        <f t="shared" si="148"/>
        <v>100</v>
      </c>
      <c r="N159" s="7">
        <f t="shared" si="149"/>
        <v>104.30463576158941</v>
      </c>
      <c r="O159" s="11" t="s">
        <v>31</v>
      </c>
      <c r="P159" s="11" t="s">
        <v>31</v>
      </c>
      <c r="Q159" s="11" t="s">
        <v>31</v>
      </c>
      <c r="R159" s="11" t="s">
        <v>31</v>
      </c>
      <c r="S159" s="11" t="s">
        <v>31</v>
      </c>
      <c r="T159" s="11" t="s">
        <v>31</v>
      </c>
      <c r="U159" s="11" t="s">
        <v>31</v>
      </c>
      <c r="V159" s="11" t="s">
        <v>31</v>
      </c>
      <c r="W159" s="206"/>
    </row>
    <row r="160" spans="1:23" ht="24" customHeight="1">
      <c r="A160" s="235">
        <v>1</v>
      </c>
      <c r="C160" s="235" t="s">
        <v>201</v>
      </c>
      <c r="D160" s="39" t="s">
        <v>32</v>
      </c>
      <c r="E160" s="13">
        <v>8.06</v>
      </c>
      <c r="F160" s="13">
        <v>8.06</v>
      </c>
      <c r="G160" s="13">
        <v>9.01</v>
      </c>
      <c r="H160" s="9">
        <v>100</v>
      </c>
      <c r="I160" s="2">
        <f t="shared" si="146"/>
        <v>111.78660049627791</v>
      </c>
      <c r="J160" s="39">
        <f t="shared" si="147"/>
        <v>9.01</v>
      </c>
      <c r="K160" s="39">
        <v>9.01</v>
      </c>
      <c r="L160" s="39">
        <v>9.9600000000000009</v>
      </c>
      <c r="M160" s="32">
        <f t="shared" ref="M160:M171" si="150">K160/J160*100</f>
        <v>100</v>
      </c>
      <c r="N160" s="7">
        <f t="shared" si="149"/>
        <v>110.54384017758048</v>
      </c>
      <c r="O160" s="59">
        <v>9.9600000000000009</v>
      </c>
      <c r="P160" s="34">
        <v>9.9700000000000006</v>
      </c>
      <c r="Q160" s="32">
        <f>O160/L160*100</f>
        <v>100</v>
      </c>
      <c r="R160" s="11">
        <f t="shared" ref="R160:R161" si="151">P160/O160*100</f>
        <v>100.10040160642571</v>
      </c>
      <c r="S160" s="10">
        <v>9.9700000000000006</v>
      </c>
      <c r="T160" s="10">
        <v>10.07</v>
      </c>
      <c r="U160" s="11">
        <f>S160/P160*100</f>
        <v>100</v>
      </c>
      <c r="V160" s="11">
        <f>T160/S160*100</f>
        <v>101.00300902708123</v>
      </c>
      <c r="W160" s="235" t="s">
        <v>558</v>
      </c>
    </row>
    <row r="161" spans="1:23" ht="24" customHeight="1">
      <c r="A161" s="235"/>
      <c r="C161" s="235"/>
      <c r="D161" s="39" t="s">
        <v>259</v>
      </c>
      <c r="E161" s="13">
        <v>5.57</v>
      </c>
      <c r="F161" s="13">
        <v>5.57</v>
      </c>
      <c r="G161" s="1">
        <v>6</v>
      </c>
      <c r="H161" s="9">
        <v>100</v>
      </c>
      <c r="I161" s="2">
        <f t="shared" si="146"/>
        <v>107.71992818671454</v>
      </c>
      <c r="J161" s="10">
        <v>6</v>
      </c>
      <c r="K161" s="39">
        <v>5.76</v>
      </c>
      <c r="L161" s="10">
        <v>5.76</v>
      </c>
      <c r="M161" s="32">
        <f t="shared" si="150"/>
        <v>96</v>
      </c>
      <c r="N161" s="7">
        <f t="shared" si="149"/>
        <v>100</v>
      </c>
      <c r="O161" s="10">
        <v>5.76</v>
      </c>
      <c r="P161" s="10">
        <v>6.02</v>
      </c>
      <c r="Q161" s="32">
        <f>O161/L161*100</f>
        <v>100</v>
      </c>
      <c r="R161" s="11">
        <f t="shared" si="151"/>
        <v>104.51388888888889</v>
      </c>
      <c r="S161" s="10">
        <v>6.02</v>
      </c>
      <c r="T161" s="10">
        <v>6.65</v>
      </c>
      <c r="U161" s="11">
        <f>S161/P161*100</f>
        <v>100</v>
      </c>
      <c r="V161" s="11">
        <f>T161/S161*100</f>
        <v>110.46511627906979</v>
      </c>
      <c r="W161" s="235"/>
    </row>
    <row r="162" spans="1:23" ht="27" customHeight="1">
      <c r="A162" s="204">
        <v>2</v>
      </c>
      <c r="B162" s="46"/>
      <c r="C162" s="204" t="s">
        <v>560</v>
      </c>
      <c r="D162" s="39" t="s">
        <v>21</v>
      </c>
      <c r="E162" s="13">
        <v>30.93</v>
      </c>
      <c r="F162" s="13">
        <v>30.93</v>
      </c>
      <c r="G162" s="13">
        <v>35.42</v>
      </c>
      <c r="H162" s="9">
        <v>100</v>
      </c>
      <c r="I162" s="2">
        <f>G162/F162*100</f>
        <v>114.51665050113161</v>
      </c>
      <c r="J162" s="39">
        <f>G162</f>
        <v>35.42</v>
      </c>
      <c r="K162" s="39">
        <v>35.01</v>
      </c>
      <c r="L162" s="39">
        <v>35.01</v>
      </c>
      <c r="M162" s="32">
        <f>K162/J162*100</f>
        <v>98.842461885940139</v>
      </c>
      <c r="N162" s="7">
        <f>L162/K162*100</f>
        <v>100</v>
      </c>
      <c r="O162" s="10">
        <v>35.01</v>
      </c>
      <c r="P162" s="10">
        <v>35.369999999999997</v>
      </c>
      <c r="Q162" s="11">
        <f>O162/L162*100</f>
        <v>100</v>
      </c>
      <c r="R162" s="11">
        <f>P162/O162*100</f>
        <v>101.02827763496143</v>
      </c>
      <c r="S162" s="11" t="s">
        <v>31</v>
      </c>
      <c r="T162" s="11" t="s">
        <v>31</v>
      </c>
      <c r="U162" s="11" t="s">
        <v>31</v>
      </c>
      <c r="V162" s="11" t="s">
        <v>31</v>
      </c>
      <c r="W162" s="204" t="s">
        <v>559</v>
      </c>
    </row>
    <row r="163" spans="1:23" ht="50.25" customHeight="1">
      <c r="A163" s="206"/>
      <c r="B163" s="46"/>
      <c r="C163" s="206"/>
      <c r="D163" s="39" t="s">
        <v>60</v>
      </c>
      <c r="E163" s="13">
        <v>36.5</v>
      </c>
      <c r="F163" s="13">
        <v>36.5</v>
      </c>
      <c r="G163" s="13">
        <v>38.32</v>
      </c>
      <c r="H163" s="9">
        <v>100</v>
      </c>
      <c r="I163" s="2">
        <f>G163/F163*100</f>
        <v>104.98630136986303</v>
      </c>
      <c r="J163" s="39">
        <f>G163</f>
        <v>38.32</v>
      </c>
      <c r="K163" s="39">
        <v>38.32</v>
      </c>
      <c r="L163" s="39">
        <v>39.97</v>
      </c>
      <c r="M163" s="32">
        <f>K163/J163*100</f>
        <v>100</v>
      </c>
      <c r="N163" s="7">
        <f>L163/K163*100</f>
        <v>104.30584551148226</v>
      </c>
      <c r="O163" s="10">
        <v>40.64</v>
      </c>
      <c r="P163" s="10">
        <v>41.25</v>
      </c>
      <c r="Q163" s="11">
        <f t="shared" ref="Q163:Q169" si="152">O163/L163*100</f>
        <v>101.67625719289468</v>
      </c>
      <c r="R163" s="11">
        <f t="shared" ref="R163:R169" si="153">P163/O163*100</f>
        <v>101.50098425196849</v>
      </c>
      <c r="S163" s="11" t="s">
        <v>31</v>
      </c>
      <c r="T163" s="11" t="s">
        <v>31</v>
      </c>
      <c r="U163" s="11" t="s">
        <v>31</v>
      </c>
      <c r="V163" s="11" t="s">
        <v>31</v>
      </c>
      <c r="W163" s="206"/>
    </row>
    <row r="164" spans="1:23" ht="21" customHeight="1">
      <c r="A164" s="204">
        <v>3</v>
      </c>
      <c r="B164" s="174"/>
      <c r="C164" s="204" t="s">
        <v>561</v>
      </c>
      <c r="D164" s="175" t="s">
        <v>20</v>
      </c>
      <c r="E164" s="185"/>
      <c r="F164" s="185"/>
      <c r="G164" s="185"/>
      <c r="H164" s="186"/>
      <c r="I164" s="187"/>
      <c r="J164" s="175"/>
      <c r="K164" s="175"/>
      <c r="L164" s="175"/>
      <c r="M164" s="32"/>
      <c r="N164" s="7"/>
      <c r="O164" s="10" t="s">
        <v>31</v>
      </c>
      <c r="P164" s="10" t="s">
        <v>31</v>
      </c>
      <c r="Q164" s="11" t="s">
        <v>31</v>
      </c>
      <c r="R164" s="11" t="s">
        <v>31</v>
      </c>
      <c r="S164" s="10">
        <v>71</v>
      </c>
      <c r="T164" s="10">
        <v>71.91</v>
      </c>
      <c r="U164" s="11" t="s">
        <v>31</v>
      </c>
      <c r="V164" s="11">
        <f>T164/S164*100</f>
        <v>101.28169014084507</v>
      </c>
      <c r="W164" s="235" t="s">
        <v>557</v>
      </c>
    </row>
    <row r="165" spans="1:23" ht="32.25" customHeight="1">
      <c r="A165" s="205"/>
      <c r="B165" s="174"/>
      <c r="C165" s="205"/>
      <c r="D165" s="175" t="s">
        <v>260</v>
      </c>
      <c r="E165" s="185"/>
      <c r="F165" s="185"/>
      <c r="G165" s="185"/>
      <c r="H165" s="186"/>
      <c r="I165" s="187"/>
      <c r="J165" s="175"/>
      <c r="K165" s="175"/>
      <c r="L165" s="175"/>
      <c r="M165" s="32"/>
      <c r="N165" s="7"/>
      <c r="O165" s="10" t="s">
        <v>31</v>
      </c>
      <c r="P165" s="10" t="s">
        <v>31</v>
      </c>
      <c r="Q165" s="11" t="s">
        <v>31</v>
      </c>
      <c r="R165" s="11" t="s">
        <v>31</v>
      </c>
      <c r="S165" s="10">
        <v>58.53</v>
      </c>
      <c r="T165" s="10">
        <v>61.81</v>
      </c>
      <c r="U165" s="11" t="s">
        <v>31</v>
      </c>
      <c r="V165" s="11">
        <f>T165/S165*100</f>
        <v>105.60396377925849</v>
      </c>
      <c r="W165" s="235"/>
    </row>
    <row r="166" spans="1:23" ht="17.25" customHeight="1">
      <c r="A166" s="205"/>
      <c r="B166" s="174"/>
      <c r="C166" s="205"/>
      <c r="D166" s="175" t="s">
        <v>21</v>
      </c>
      <c r="E166" s="185"/>
      <c r="F166" s="185"/>
      <c r="G166" s="185"/>
      <c r="H166" s="186"/>
      <c r="I166" s="187"/>
      <c r="J166" s="175"/>
      <c r="K166" s="175"/>
      <c r="L166" s="175"/>
      <c r="M166" s="32"/>
      <c r="N166" s="7"/>
      <c r="O166" s="10" t="s">
        <v>31</v>
      </c>
      <c r="P166" s="10" t="s">
        <v>31</v>
      </c>
      <c r="Q166" s="11" t="s">
        <v>31</v>
      </c>
      <c r="R166" s="11" t="s">
        <v>31</v>
      </c>
      <c r="S166" s="10">
        <v>42.44</v>
      </c>
      <c r="T166" s="10">
        <v>44.1</v>
      </c>
      <c r="U166" s="11" t="s">
        <v>31</v>
      </c>
      <c r="V166" s="11">
        <f t="shared" ref="V166:V167" si="154">T166/S166*100</f>
        <v>103.91140433553252</v>
      </c>
      <c r="W166" s="235"/>
    </row>
    <row r="167" spans="1:23" ht="32.25" customHeight="1">
      <c r="A167" s="206"/>
      <c r="B167" s="174"/>
      <c r="C167" s="206"/>
      <c r="D167" s="175" t="s">
        <v>261</v>
      </c>
      <c r="E167" s="185"/>
      <c r="F167" s="185"/>
      <c r="G167" s="185"/>
      <c r="H167" s="186"/>
      <c r="I167" s="187"/>
      <c r="J167" s="175"/>
      <c r="K167" s="175"/>
      <c r="L167" s="175"/>
      <c r="M167" s="32"/>
      <c r="N167" s="7"/>
      <c r="O167" s="10" t="s">
        <v>31</v>
      </c>
      <c r="P167" s="10" t="s">
        <v>31</v>
      </c>
      <c r="Q167" s="11" t="s">
        <v>31</v>
      </c>
      <c r="R167" s="11" t="s">
        <v>31</v>
      </c>
      <c r="S167" s="10">
        <v>41.25</v>
      </c>
      <c r="T167" s="10">
        <v>43.56</v>
      </c>
      <c r="U167" s="11" t="s">
        <v>31</v>
      </c>
      <c r="V167" s="11">
        <f t="shared" si="154"/>
        <v>105.60000000000001</v>
      </c>
      <c r="W167" s="235"/>
    </row>
    <row r="168" spans="1:23" ht="33" customHeight="1">
      <c r="A168" s="204">
        <v>4</v>
      </c>
      <c r="B168" s="46"/>
      <c r="C168" s="204" t="s">
        <v>563</v>
      </c>
      <c r="D168" s="39" t="s">
        <v>20</v>
      </c>
      <c r="E168" s="60"/>
      <c r="F168" s="60"/>
      <c r="G168" s="60"/>
      <c r="H168" s="60"/>
      <c r="I168" s="60"/>
      <c r="J168" s="61"/>
      <c r="K168" s="39">
        <v>55.65</v>
      </c>
      <c r="L168" s="39">
        <v>58.57</v>
      </c>
      <c r="M168" s="32">
        <v>100</v>
      </c>
      <c r="N168" s="7">
        <f t="shared" ref="N168:N169" si="155">L168/K168*100</f>
        <v>105.2470799640611</v>
      </c>
      <c r="O168" s="10">
        <v>58.57</v>
      </c>
      <c r="P168" s="10">
        <v>59.17</v>
      </c>
      <c r="Q168" s="11">
        <f t="shared" si="152"/>
        <v>100</v>
      </c>
      <c r="R168" s="11">
        <f t="shared" si="153"/>
        <v>101.02441522963974</v>
      </c>
      <c r="S168" s="11" t="s">
        <v>31</v>
      </c>
      <c r="T168" s="11" t="s">
        <v>31</v>
      </c>
      <c r="U168" s="11" t="s">
        <v>31</v>
      </c>
      <c r="V168" s="11" t="s">
        <v>31</v>
      </c>
      <c r="W168" s="235" t="s">
        <v>559</v>
      </c>
    </row>
    <row r="169" spans="1:23" ht="42" customHeight="1">
      <c r="A169" s="206"/>
      <c r="B169" s="46"/>
      <c r="C169" s="206"/>
      <c r="D169" s="40" t="s">
        <v>59</v>
      </c>
      <c r="E169" s="60"/>
      <c r="F169" s="60"/>
      <c r="G169" s="60"/>
      <c r="H169" s="60"/>
      <c r="I169" s="60"/>
      <c r="J169" s="61"/>
      <c r="K169" s="39">
        <v>54.36</v>
      </c>
      <c r="L169" s="39">
        <v>56.7</v>
      </c>
      <c r="M169" s="32">
        <v>100</v>
      </c>
      <c r="N169" s="7">
        <f t="shared" si="155"/>
        <v>104.30463576158941</v>
      </c>
      <c r="O169" s="10">
        <v>57.66</v>
      </c>
      <c r="P169" s="10">
        <v>58.53</v>
      </c>
      <c r="Q169" s="11">
        <f t="shared" si="152"/>
        <v>101.69312169312168</v>
      </c>
      <c r="R169" s="11">
        <f t="shared" si="153"/>
        <v>101.50884495317378</v>
      </c>
      <c r="S169" s="11" t="s">
        <v>31</v>
      </c>
      <c r="T169" s="11" t="s">
        <v>31</v>
      </c>
      <c r="U169" s="11" t="s">
        <v>31</v>
      </c>
      <c r="V169" s="11" t="s">
        <v>31</v>
      </c>
      <c r="W169" s="235"/>
    </row>
    <row r="170" spans="1:23" ht="15" hidden="1" customHeight="1">
      <c r="A170" s="204">
        <v>6</v>
      </c>
      <c r="B170" s="39"/>
      <c r="C170" s="204" t="s">
        <v>322</v>
      </c>
      <c r="D170" s="39" t="s">
        <v>20</v>
      </c>
      <c r="E170" s="10">
        <v>84.55</v>
      </c>
      <c r="F170" s="10">
        <v>84.55</v>
      </c>
      <c r="G170" s="39">
        <v>88.77</v>
      </c>
      <c r="H170" s="11">
        <v>100</v>
      </c>
      <c r="I170" s="11">
        <f t="shared" si="146"/>
        <v>104.99112950916619</v>
      </c>
      <c r="J170" s="10">
        <f>G170</f>
        <v>88.77</v>
      </c>
      <c r="K170" s="10">
        <v>85.06</v>
      </c>
      <c r="L170" s="39">
        <v>85.06</v>
      </c>
      <c r="M170" s="32">
        <f t="shared" si="150"/>
        <v>95.820660132927799</v>
      </c>
      <c r="N170" s="7">
        <f t="shared" si="149"/>
        <v>100</v>
      </c>
      <c r="O170" s="11" t="s">
        <v>31</v>
      </c>
      <c r="P170" s="11" t="s">
        <v>31</v>
      </c>
      <c r="Q170" s="11" t="s">
        <v>31</v>
      </c>
      <c r="R170" s="11" t="s">
        <v>31</v>
      </c>
      <c r="S170" s="11" t="s">
        <v>31</v>
      </c>
      <c r="T170" s="11" t="s">
        <v>31</v>
      </c>
      <c r="U170" s="11" t="s">
        <v>31</v>
      </c>
      <c r="V170" s="11" t="s">
        <v>31</v>
      </c>
      <c r="W170" s="176"/>
    </row>
    <row r="171" spans="1:23" ht="30" hidden="1" customHeight="1">
      <c r="A171" s="205"/>
      <c r="B171" s="40"/>
      <c r="C171" s="205"/>
      <c r="D171" s="40" t="s">
        <v>59</v>
      </c>
      <c r="E171" s="44">
        <v>48.79</v>
      </c>
      <c r="F171" s="44">
        <v>48.79</v>
      </c>
      <c r="G171" s="40">
        <v>51.22</v>
      </c>
      <c r="H171" s="43">
        <v>100</v>
      </c>
      <c r="I171" s="43">
        <f t="shared" si="146"/>
        <v>104.9805287968846</v>
      </c>
      <c r="J171" s="44">
        <f>G171</f>
        <v>51.22</v>
      </c>
      <c r="K171" s="44">
        <v>51.22</v>
      </c>
      <c r="L171" s="40">
        <v>53.43</v>
      </c>
      <c r="M171" s="58">
        <f t="shared" si="150"/>
        <v>100</v>
      </c>
      <c r="N171" s="55">
        <f t="shared" si="149"/>
        <v>104.31472081218274</v>
      </c>
      <c r="O171" s="11" t="s">
        <v>31</v>
      </c>
      <c r="P171" s="11" t="s">
        <v>31</v>
      </c>
      <c r="Q171" s="11" t="s">
        <v>31</v>
      </c>
      <c r="R171" s="11" t="s">
        <v>31</v>
      </c>
      <c r="S171" s="11" t="s">
        <v>31</v>
      </c>
      <c r="T171" s="11" t="s">
        <v>31</v>
      </c>
      <c r="U171" s="11" t="s">
        <v>31</v>
      </c>
      <c r="V171" s="11" t="s">
        <v>31</v>
      </c>
      <c r="W171" s="176"/>
    </row>
    <row r="172" spans="1:23" ht="23.25" customHeight="1">
      <c r="A172" s="204">
        <v>5</v>
      </c>
      <c r="B172" s="39"/>
      <c r="C172" s="204" t="s">
        <v>564</v>
      </c>
      <c r="D172" s="39" t="s">
        <v>20</v>
      </c>
      <c r="E172" s="1" t="s">
        <v>31</v>
      </c>
      <c r="F172" s="1" t="s">
        <v>31</v>
      </c>
      <c r="G172" s="13" t="s">
        <v>31</v>
      </c>
      <c r="H172" s="2" t="s">
        <v>31</v>
      </c>
      <c r="I172" s="2" t="s">
        <v>31</v>
      </c>
      <c r="J172" s="10" t="s">
        <v>31</v>
      </c>
      <c r="K172" s="10">
        <v>82.06</v>
      </c>
      <c r="L172" s="39">
        <v>82.06</v>
      </c>
      <c r="M172" s="32" t="s">
        <v>31</v>
      </c>
      <c r="N172" s="11">
        <f t="shared" si="149"/>
        <v>100</v>
      </c>
      <c r="O172" s="10">
        <v>82.06</v>
      </c>
      <c r="P172" s="10">
        <v>82.89</v>
      </c>
      <c r="Q172" s="10">
        <f>O172/L172*100</f>
        <v>100</v>
      </c>
      <c r="R172" s="10">
        <f>P172/O172*100</f>
        <v>101.01145503290275</v>
      </c>
      <c r="S172" s="10" t="s">
        <v>31</v>
      </c>
      <c r="T172" s="10" t="s">
        <v>31</v>
      </c>
      <c r="U172" s="10" t="s">
        <v>31</v>
      </c>
      <c r="V172" s="10" t="s">
        <v>31</v>
      </c>
      <c r="W172" s="235" t="s">
        <v>559</v>
      </c>
    </row>
    <row r="173" spans="1:23" ht="54.75" customHeight="1">
      <c r="A173" s="206"/>
      <c r="B173" s="39"/>
      <c r="C173" s="206"/>
      <c r="D173" s="39" t="s">
        <v>59</v>
      </c>
      <c r="E173" s="1" t="s">
        <v>31</v>
      </c>
      <c r="F173" s="1" t="s">
        <v>31</v>
      </c>
      <c r="G173" s="13" t="s">
        <v>31</v>
      </c>
      <c r="H173" s="2" t="s">
        <v>31</v>
      </c>
      <c r="I173" s="2" t="s">
        <v>31</v>
      </c>
      <c r="J173" s="10" t="s">
        <v>31</v>
      </c>
      <c r="K173" s="10">
        <v>51.22</v>
      </c>
      <c r="L173" s="39">
        <v>53.43</v>
      </c>
      <c r="M173" s="32" t="s">
        <v>31</v>
      </c>
      <c r="N173" s="11">
        <f t="shared" si="149"/>
        <v>104.31472081218274</v>
      </c>
      <c r="O173" s="10">
        <v>54.34</v>
      </c>
      <c r="P173" s="10">
        <v>55.15</v>
      </c>
      <c r="Q173" s="10">
        <f>O173/L173*100</f>
        <v>101.70316301703164</v>
      </c>
      <c r="R173" s="10">
        <f>P173/O173*100</f>
        <v>101.49061464850936</v>
      </c>
      <c r="S173" s="10" t="s">
        <v>31</v>
      </c>
      <c r="T173" s="10" t="s">
        <v>31</v>
      </c>
      <c r="U173" s="10" t="s">
        <v>31</v>
      </c>
      <c r="V173" s="10" t="s">
        <v>31</v>
      </c>
      <c r="W173" s="235"/>
    </row>
    <row r="174" spans="1:23" ht="27" customHeight="1">
      <c r="A174" s="235">
        <v>6</v>
      </c>
      <c r="B174" s="39"/>
      <c r="C174" s="235" t="s">
        <v>565</v>
      </c>
      <c r="D174" s="39" t="s">
        <v>21</v>
      </c>
      <c r="E174" s="36"/>
      <c r="F174" s="36"/>
      <c r="G174" s="46"/>
      <c r="H174" s="37"/>
      <c r="I174" s="37"/>
      <c r="J174" s="10" t="s">
        <v>31</v>
      </c>
      <c r="K174" s="10" t="s">
        <v>31</v>
      </c>
      <c r="L174" s="10" t="s">
        <v>31</v>
      </c>
      <c r="M174" s="10" t="s">
        <v>31</v>
      </c>
      <c r="N174" s="10" t="s">
        <v>31</v>
      </c>
      <c r="O174" s="10">
        <v>34.36</v>
      </c>
      <c r="P174" s="10">
        <v>34.36</v>
      </c>
      <c r="Q174" s="10" t="s">
        <v>31</v>
      </c>
      <c r="R174" s="10">
        <f t="shared" ref="R174:R177" si="156">P174/O174*100</f>
        <v>100</v>
      </c>
      <c r="S174" s="10" t="s">
        <v>31</v>
      </c>
      <c r="T174" s="10" t="s">
        <v>31</v>
      </c>
      <c r="U174" s="10" t="s">
        <v>31</v>
      </c>
      <c r="V174" s="10" t="s">
        <v>31</v>
      </c>
      <c r="W174" s="204" t="s">
        <v>569</v>
      </c>
    </row>
    <row r="175" spans="1:23" ht="33.75" customHeight="1">
      <c r="A175" s="235"/>
      <c r="B175" s="39"/>
      <c r="C175" s="235"/>
      <c r="D175" s="39" t="s">
        <v>60</v>
      </c>
      <c r="E175" s="36"/>
      <c r="F175" s="36"/>
      <c r="G175" s="46"/>
      <c r="H175" s="37"/>
      <c r="I175" s="37"/>
      <c r="J175" s="10" t="s">
        <v>31</v>
      </c>
      <c r="K175" s="10" t="s">
        <v>31</v>
      </c>
      <c r="L175" s="10" t="s">
        <v>31</v>
      </c>
      <c r="M175" s="10" t="s">
        <v>31</v>
      </c>
      <c r="N175" s="10" t="s">
        <v>31</v>
      </c>
      <c r="O175" s="10">
        <v>41.23</v>
      </c>
      <c r="P175" s="10">
        <v>41.23</v>
      </c>
      <c r="Q175" s="10" t="s">
        <v>31</v>
      </c>
      <c r="R175" s="10">
        <f t="shared" si="156"/>
        <v>100</v>
      </c>
      <c r="S175" s="10" t="s">
        <v>31</v>
      </c>
      <c r="T175" s="10" t="s">
        <v>31</v>
      </c>
      <c r="U175" s="10" t="s">
        <v>31</v>
      </c>
      <c r="V175" s="10" t="s">
        <v>31</v>
      </c>
      <c r="W175" s="206"/>
    </row>
    <row r="176" spans="1:23" ht="19.5" customHeight="1">
      <c r="A176" s="242">
        <v>7</v>
      </c>
      <c r="B176" s="86"/>
      <c r="C176" s="200" t="s">
        <v>566</v>
      </c>
      <c r="D176" s="82" t="s">
        <v>21</v>
      </c>
      <c r="E176" s="51"/>
      <c r="F176" s="51"/>
      <c r="G176" s="82"/>
      <c r="H176" s="52"/>
      <c r="I176" s="53"/>
      <c r="J176" s="51" t="s">
        <v>31</v>
      </c>
      <c r="K176" s="51" t="s">
        <v>31</v>
      </c>
      <c r="L176" s="51" t="s">
        <v>31</v>
      </c>
      <c r="M176" s="51" t="s">
        <v>31</v>
      </c>
      <c r="N176" s="51" t="s">
        <v>31</v>
      </c>
      <c r="O176" s="51">
        <v>34.36</v>
      </c>
      <c r="P176" s="51">
        <v>34.36</v>
      </c>
      <c r="Q176" s="51" t="s">
        <v>31</v>
      </c>
      <c r="R176" s="51">
        <f t="shared" si="156"/>
        <v>100</v>
      </c>
      <c r="S176" s="121" t="s">
        <v>31</v>
      </c>
      <c r="T176" s="121" t="s">
        <v>31</v>
      </c>
      <c r="U176" s="121" t="s">
        <v>31</v>
      </c>
      <c r="V176" s="121" t="s">
        <v>31</v>
      </c>
      <c r="W176" s="198" t="s">
        <v>568</v>
      </c>
    </row>
    <row r="177" spans="1:28" ht="36.75" customHeight="1">
      <c r="A177" s="243"/>
      <c r="B177" s="83"/>
      <c r="C177" s="200"/>
      <c r="D177" s="82" t="s">
        <v>60</v>
      </c>
      <c r="E177" s="84"/>
      <c r="F177" s="84"/>
      <c r="G177" s="83"/>
      <c r="H177" s="85"/>
      <c r="I177" s="85"/>
      <c r="J177" s="51" t="s">
        <v>31</v>
      </c>
      <c r="K177" s="51" t="s">
        <v>31</v>
      </c>
      <c r="L177" s="51" t="s">
        <v>31</v>
      </c>
      <c r="M177" s="51" t="s">
        <v>31</v>
      </c>
      <c r="N177" s="51" t="s">
        <v>31</v>
      </c>
      <c r="O177" s="51">
        <v>41.23</v>
      </c>
      <c r="P177" s="51">
        <v>41.23</v>
      </c>
      <c r="Q177" s="51" t="s">
        <v>31</v>
      </c>
      <c r="R177" s="51">
        <f t="shared" si="156"/>
        <v>100</v>
      </c>
      <c r="S177" s="121" t="s">
        <v>31</v>
      </c>
      <c r="T177" s="121" t="s">
        <v>31</v>
      </c>
      <c r="U177" s="121" t="s">
        <v>31</v>
      </c>
      <c r="V177" s="121" t="s">
        <v>31</v>
      </c>
      <c r="W177" s="199"/>
    </row>
    <row r="178" spans="1:28" ht="21" customHeight="1">
      <c r="A178" s="197">
        <v>8</v>
      </c>
      <c r="B178" s="178"/>
      <c r="C178" s="197" t="s">
        <v>567</v>
      </c>
      <c r="D178" s="178" t="s">
        <v>20</v>
      </c>
      <c r="E178" s="180"/>
      <c r="F178" s="180"/>
      <c r="G178" s="178"/>
      <c r="H178" s="179"/>
      <c r="I178" s="179"/>
      <c r="J178" s="180"/>
      <c r="K178" s="180"/>
      <c r="L178" s="180"/>
      <c r="M178" s="180"/>
      <c r="N178" s="180"/>
      <c r="O178" s="180" t="s">
        <v>31</v>
      </c>
      <c r="P178" s="180" t="s">
        <v>31</v>
      </c>
      <c r="Q178" s="180" t="s">
        <v>31</v>
      </c>
      <c r="R178" s="180" t="s">
        <v>31</v>
      </c>
      <c r="S178" s="180">
        <v>99.47</v>
      </c>
      <c r="T178" s="180">
        <v>102.43</v>
      </c>
      <c r="U178" s="180" t="s">
        <v>31</v>
      </c>
      <c r="V178" s="180" t="s">
        <v>31</v>
      </c>
      <c r="W178" s="197" t="s">
        <v>571</v>
      </c>
    </row>
    <row r="179" spans="1:28" ht="36.75" customHeight="1">
      <c r="A179" s="198"/>
      <c r="B179" s="178"/>
      <c r="C179" s="198"/>
      <c r="D179" s="178" t="s">
        <v>260</v>
      </c>
      <c r="E179" s="180"/>
      <c r="F179" s="180"/>
      <c r="G179" s="178"/>
      <c r="H179" s="179"/>
      <c r="I179" s="179"/>
      <c r="J179" s="180"/>
      <c r="K179" s="180"/>
      <c r="L179" s="180"/>
      <c r="M179" s="180"/>
      <c r="N179" s="180"/>
      <c r="O179" s="180" t="s">
        <v>31</v>
      </c>
      <c r="P179" s="180" t="s">
        <v>31</v>
      </c>
      <c r="Q179" s="180" t="s">
        <v>31</v>
      </c>
      <c r="R179" s="180" t="s">
        <v>31</v>
      </c>
      <c r="S179" s="180">
        <v>55.15</v>
      </c>
      <c r="T179" s="180">
        <v>58.24</v>
      </c>
      <c r="U179" s="180" t="s">
        <v>31</v>
      </c>
      <c r="V179" s="180" t="s">
        <v>31</v>
      </c>
      <c r="W179" s="198"/>
    </row>
    <row r="180" spans="1:28" ht="19.5" customHeight="1">
      <c r="A180" s="198"/>
      <c r="B180" s="178"/>
      <c r="C180" s="198"/>
      <c r="D180" s="178" t="s">
        <v>21</v>
      </c>
      <c r="E180" s="180"/>
      <c r="F180" s="180"/>
      <c r="G180" s="178"/>
      <c r="H180" s="179"/>
      <c r="I180" s="179"/>
      <c r="J180" s="180"/>
      <c r="K180" s="180"/>
      <c r="L180" s="180"/>
      <c r="M180" s="180"/>
      <c r="N180" s="180"/>
      <c r="O180" s="180" t="s">
        <v>31</v>
      </c>
      <c r="P180" s="180" t="s">
        <v>31</v>
      </c>
      <c r="Q180" s="180" t="s">
        <v>31</v>
      </c>
      <c r="R180" s="180" t="s">
        <v>31</v>
      </c>
      <c r="S180" s="180">
        <v>35.92</v>
      </c>
      <c r="T180" s="180">
        <v>35.92</v>
      </c>
      <c r="U180" s="180" t="s">
        <v>31</v>
      </c>
      <c r="V180" s="180" t="s">
        <v>31</v>
      </c>
      <c r="W180" s="198"/>
    </row>
    <row r="181" spans="1:28" ht="36" customHeight="1">
      <c r="A181" s="199"/>
      <c r="B181" s="178"/>
      <c r="C181" s="199"/>
      <c r="D181" s="178" t="s">
        <v>570</v>
      </c>
      <c r="E181" s="180"/>
      <c r="F181" s="180"/>
      <c r="G181" s="178"/>
      <c r="H181" s="179"/>
      <c r="I181" s="179"/>
      <c r="J181" s="180"/>
      <c r="K181" s="180"/>
      <c r="L181" s="180"/>
      <c r="M181" s="180"/>
      <c r="N181" s="180"/>
      <c r="O181" s="180" t="s">
        <v>31</v>
      </c>
      <c r="P181" s="180" t="s">
        <v>31</v>
      </c>
      <c r="Q181" s="180" t="s">
        <v>31</v>
      </c>
      <c r="R181" s="180" t="s">
        <v>31</v>
      </c>
      <c r="S181" s="180">
        <v>35.92</v>
      </c>
      <c r="T181" s="180">
        <v>35.92</v>
      </c>
      <c r="U181" s="180" t="s">
        <v>31</v>
      </c>
      <c r="V181" s="180" t="s">
        <v>31</v>
      </c>
      <c r="W181" s="199"/>
    </row>
    <row r="182" spans="1:28" ht="19.5" customHeight="1">
      <c r="A182" s="228" t="s">
        <v>75</v>
      </c>
      <c r="B182" s="229"/>
      <c r="C182" s="229"/>
      <c r="D182" s="229"/>
      <c r="E182" s="229"/>
      <c r="F182" s="229"/>
      <c r="G182" s="229"/>
      <c r="H182" s="229"/>
      <c r="I182" s="229"/>
      <c r="J182" s="229"/>
      <c r="K182" s="229"/>
      <c r="L182" s="229"/>
      <c r="M182" s="229"/>
      <c r="N182" s="229"/>
      <c r="O182" s="229"/>
      <c r="P182" s="229"/>
      <c r="Q182" s="229"/>
      <c r="R182" s="229"/>
      <c r="S182" s="229"/>
      <c r="T182" s="229"/>
      <c r="U182" s="229"/>
      <c r="V182" s="229"/>
      <c r="W182" s="230"/>
    </row>
    <row r="183" spans="1:28" ht="29.25" customHeight="1">
      <c r="A183" s="197">
        <v>1</v>
      </c>
      <c r="B183" s="89"/>
      <c r="C183" s="197" t="s">
        <v>502</v>
      </c>
      <c r="D183" s="89" t="s">
        <v>20</v>
      </c>
      <c r="E183" s="51">
        <v>29.12</v>
      </c>
      <c r="F183" s="51">
        <v>29.12</v>
      </c>
      <c r="G183" s="51">
        <v>30.06</v>
      </c>
      <c r="H183" s="52">
        <f t="shared" ref="H183" si="157">F183/E183*100</f>
        <v>100</v>
      </c>
      <c r="I183" s="52">
        <f t="shared" ref="I183:I184" si="158">G183/F183*100</f>
        <v>103.22802197802197</v>
      </c>
      <c r="J183" s="51">
        <f t="shared" ref="J183:J213" si="159">G183</f>
        <v>30.06</v>
      </c>
      <c r="K183" s="51">
        <v>30.06</v>
      </c>
      <c r="L183" s="51">
        <v>33.44</v>
      </c>
      <c r="M183" s="52">
        <f t="shared" ref="M183" si="160">K183/J183*100</f>
        <v>100</v>
      </c>
      <c r="N183" s="53">
        <f t="shared" ref="N183:N184" si="161">L183/K183*100</f>
        <v>111.24417831004656</v>
      </c>
      <c r="O183" s="51">
        <f>L183</f>
        <v>33.44</v>
      </c>
      <c r="P183" s="51">
        <v>40.39</v>
      </c>
      <c r="Q183" s="52">
        <f>O183/L183*100</f>
        <v>100</v>
      </c>
      <c r="R183" s="52">
        <f>P183/O183*100</f>
        <v>120.78349282296652</v>
      </c>
      <c r="S183" s="121">
        <f>P183</f>
        <v>40.39</v>
      </c>
      <c r="T183" s="121">
        <v>40.880000000000003</v>
      </c>
      <c r="U183" s="122">
        <f>S183/P183*100</f>
        <v>100</v>
      </c>
      <c r="V183" s="122">
        <f>T183/S183*100</f>
        <v>101.21317157712306</v>
      </c>
      <c r="W183" s="197" t="s">
        <v>503</v>
      </c>
    </row>
    <row r="184" spans="1:28" ht="43.5" customHeight="1">
      <c r="A184" s="198"/>
      <c r="B184" s="89"/>
      <c r="C184" s="198"/>
      <c r="D184" s="89" t="s">
        <v>260</v>
      </c>
      <c r="E184" s="51">
        <v>33.770000000000003</v>
      </c>
      <c r="F184" s="51">
        <v>33.770000000000003</v>
      </c>
      <c r="G184" s="51">
        <v>35.46</v>
      </c>
      <c r="H184" s="52">
        <f>F184/E184*100</f>
        <v>100</v>
      </c>
      <c r="I184" s="52">
        <f t="shared" si="158"/>
        <v>105.00444181225939</v>
      </c>
      <c r="J184" s="51">
        <f t="shared" si="159"/>
        <v>35.46</v>
      </c>
      <c r="K184" s="51">
        <v>35.46</v>
      </c>
      <c r="L184" s="51">
        <v>36.979999999999997</v>
      </c>
      <c r="M184" s="52">
        <f>K184/J184*100</f>
        <v>100</v>
      </c>
      <c r="N184" s="53">
        <f t="shared" si="161"/>
        <v>104.28652002256062</v>
      </c>
      <c r="O184" s="51">
        <v>37.61</v>
      </c>
      <c r="P184" s="51">
        <v>38.17</v>
      </c>
      <c r="Q184" s="52">
        <f t="shared" ref="Q184:Q233" si="162">O184/L184*100</f>
        <v>101.70362358031369</v>
      </c>
      <c r="R184" s="52">
        <f t="shared" ref="R184:R233" si="163">P184/O184*100</f>
        <v>101.48896570061154</v>
      </c>
      <c r="S184" s="143">
        <f t="shared" ref="S184:S235" si="164">P184</f>
        <v>38.17</v>
      </c>
      <c r="T184" s="121">
        <v>40.31</v>
      </c>
      <c r="U184" s="144">
        <f t="shared" ref="U184:U235" si="165">S184/P184*100</f>
        <v>100</v>
      </c>
      <c r="V184" s="144">
        <f t="shared" ref="V184:V235" si="166">T184/S184*100</f>
        <v>105.60649724914855</v>
      </c>
      <c r="W184" s="198"/>
    </row>
    <row r="185" spans="1:28" ht="40.5" customHeight="1">
      <c r="A185" s="198"/>
      <c r="B185" s="89"/>
      <c r="C185" s="198"/>
      <c r="D185" s="89" t="s">
        <v>21</v>
      </c>
      <c r="E185" s="51">
        <v>20.58</v>
      </c>
      <c r="F185" s="51">
        <v>20.58</v>
      </c>
      <c r="G185" s="51">
        <v>24.34</v>
      </c>
      <c r="H185" s="52">
        <f t="shared" ref="H185:H233" si="167">F185/E185*100</f>
        <v>100</v>
      </c>
      <c r="I185" s="52">
        <f t="shared" ref="I185:I233" si="168">G185/F185*100</f>
        <v>118.27016520894074</v>
      </c>
      <c r="J185" s="51">
        <f t="shared" si="159"/>
        <v>24.34</v>
      </c>
      <c r="K185" s="51">
        <v>24.34</v>
      </c>
      <c r="L185" s="51">
        <v>26.59</v>
      </c>
      <c r="M185" s="52">
        <f t="shared" ref="M185:M222" si="169">K185/J185*100</f>
        <v>100</v>
      </c>
      <c r="N185" s="53">
        <f t="shared" ref="N185" si="170">L185/K185*100</f>
        <v>109.24404272801974</v>
      </c>
      <c r="O185" s="51">
        <v>22.28</v>
      </c>
      <c r="P185" s="51">
        <v>27.46</v>
      </c>
      <c r="Q185" s="52">
        <f t="shared" si="162"/>
        <v>83.79089883414818</v>
      </c>
      <c r="R185" s="52">
        <f t="shared" si="163"/>
        <v>123.24955116696587</v>
      </c>
      <c r="S185" s="143">
        <f t="shared" si="164"/>
        <v>27.46</v>
      </c>
      <c r="T185" s="121">
        <v>29.07</v>
      </c>
      <c r="U185" s="144">
        <f t="shared" si="165"/>
        <v>100</v>
      </c>
      <c r="V185" s="144">
        <f t="shared" si="166"/>
        <v>105.86307356154406</v>
      </c>
      <c r="W185" s="198"/>
    </row>
    <row r="186" spans="1:28" ht="45.75" customHeight="1">
      <c r="A186" s="199"/>
      <c r="B186" s="89"/>
      <c r="C186" s="199"/>
      <c r="D186" s="89" t="s">
        <v>261</v>
      </c>
      <c r="E186" s="51">
        <v>19.59</v>
      </c>
      <c r="F186" s="51">
        <v>19.59</v>
      </c>
      <c r="G186" s="51">
        <v>20.57</v>
      </c>
      <c r="H186" s="52">
        <f t="shared" si="167"/>
        <v>100</v>
      </c>
      <c r="I186" s="52">
        <f>G186/F186*100</f>
        <v>105.00255232261357</v>
      </c>
      <c r="J186" s="51">
        <f t="shared" si="159"/>
        <v>20.57</v>
      </c>
      <c r="K186" s="51">
        <v>20.57</v>
      </c>
      <c r="L186" s="51">
        <v>21.44</v>
      </c>
      <c r="M186" s="52">
        <f t="shared" si="169"/>
        <v>100</v>
      </c>
      <c r="N186" s="53">
        <f>L186/K186*100</f>
        <v>104.229460379193</v>
      </c>
      <c r="O186" s="51">
        <v>21.8</v>
      </c>
      <c r="P186" s="51">
        <v>22.13</v>
      </c>
      <c r="Q186" s="52">
        <f t="shared" si="162"/>
        <v>101.67910447761194</v>
      </c>
      <c r="R186" s="52">
        <f t="shared" si="163"/>
        <v>101.51376146788991</v>
      </c>
      <c r="S186" s="143">
        <f t="shared" si="164"/>
        <v>22.13</v>
      </c>
      <c r="T186" s="121">
        <v>23.37</v>
      </c>
      <c r="U186" s="144">
        <f t="shared" si="165"/>
        <v>100</v>
      </c>
      <c r="V186" s="144">
        <f t="shared" si="166"/>
        <v>105.60325350203345</v>
      </c>
      <c r="W186" s="198"/>
    </row>
    <row r="187" spans="1:28" ht="25.5" customHeight="1">
      <c r="A187" s="200">
        <v>2</v>
      </c>
      <c r="B187" s="89"/>
      <c r="C187" s="200" t="s">
        <v>504</v>
      </c>
      <c r="D187" s="89" t="s">
        <v>20</v>
      </c>
      <c r="E187" s="51">
        <v>87.17</v>
      </c>
      <c r="F187" s="51">
        <v>87.17</v>
      </c>
      <c r="G187" s="51">
        <v>88.16</v>
      </c>
      <c r="H187" s="52">
        <f t="shared" si="167"/>
        <v>100</v>
      </c>
      <c r="I187" s="52">
        <f t="shared" si="168"/>
        <v>101.13571182746357</v>
      </c>
      <c r="J187" s="51">
        <f t="shared" si="159"/>
        <v>88.16</v>
      </c>
      <c r="K187" s="51">
        <v>88.16</v>
      </c>
      <c r="L187" s="51">
        <v>91.24</v>
      </c>
      <c r="M187" s="52">
        <f t="shared" si="169"/>
        <v>100</v>
      </c>
      <c r="N187" s="53">
        <f t="shared" ref="N187:N233" si="171">L187/K187*100</f>
        <v>103.49364791288566</v>
      </c>
      <c r="O187" s="51">
        <f t="shared" ref="O187:O233" si="172">L187</f>
        <v>91.24</v>
      </c>
      <c r="P187" s="51">
        <v>110.74</v>
      </c>
      <c r="Q187" s="52">
        <f t="shared" si="162"/>
        <v>100</v>
      </c>
      <c r="R187" s="52">
        <f t="shared" si="163"/>
        <v>121.37220517316966</v>
      </c>
      <c r="S187" s="143">
        <v>82.35</v>
      </c>
      <c r="T187" s="121">
        <v>82.35</v>
      </c>
      <c r="U187" s="144">
        <f t="shared" si="165"/>
        <v>74.363373668051295</v>
      </c>
      <c r="V187" s="144">
        <f t="shared" si="166"/>
        <v>100</v>
      </c>
      <c r="W187" s="198"/>
    </row>
    <row r="188" spans="1:28" ht="53.25" customHeight="1">
      <c r="A188" s="200"/>
      <c r="B188" s="89"/>
      <c r="C188" s="200"/>
      <c r="D188" s="89" t="str">
        <f>D184</f>
        <v>льготный тариф на питьевую воду для населения (НДС не облагается)</v>
      </c>
      <c r="E188" s="51">
        <v>31.91</v>
      </c>
      <c r="F188" s="51">
        <v>31.91</v>
      </c>
      <c r="G188" s="51">
        <v>33.51</v>
      </c>
      <c r="H188" s="52">
        <f t="shared" si="167"/>
        <v>100</v>
      </c>
      <c r="I188" s="52">
        <f t="shared" si="168"/>
        <v>105.01410216233155</v>
      </c>
      <c r="J188" s="51">
        <f t="shared" si="159"/>
        <v>33.51</v>
      </c>
      <c r="K188" s="51">
        <v>33.51</v>
      </c>
      <c r="L188" s="51">
        <v>34.950000000000003</v>
      </c>
      <c r="M188" s="52">
        <f t="shared" si="169"/>
        <v>100</v>
      </c>
      <c r="N188" s="53">
        <f t="shared" si="171"/>
        <v>104.2972247090421</v>
      </c>
      <c r="O188" s="51">
        <v>35.54</v>
      </c>
      <c r="P188" s="51">
        <v>36.07</v>
      </c>
      <c r="Q188" s="52">
        <f t="shared" si="162"/>
        <v>101.68812589413447</v>
      </c>
      <c r="R188" s="52">
        <f t="shared" si="163"/>
        <v>101.49127743387731</v>
      </c>
      <c r="S188" s="143">
        <f t="shared" si="164"/>
        <v>36.07</v>
      </c>
      <c r="T188" s="121">
        <v>38.090000000000003</v>
      </c>
      <c r="U188" s="144">
        <f t="shared" si="165"/>
        <v>100</v>
      </c>
      <c r="V188" s="144">
        <f t="shared" si="166"/>
        <v>105.60022179096202</v>
      </c>
      <c r="W188" s="199"/>
    </row>
    <row r="189" spans="1:28" ht="27" customHeight="1">
      <c r="A189" s="200">
        <v>3</v>
      </c>
      <c r="B189" s="89"/>
      <c r="C189" s="200" t="s">
        <v>513</v>
      </c>
      <c r="D189" s="89" t="s">
        <v>20</v>
      </c>
      <c r="E189" s="51">
        <v>24.68</v>
      </c>
      <c r="F189" s="51">
        <v>24.68</v>
      </c>
      <c r="G189" s="51">
        <v>25.07</v>
      </c>
      <c r="H189" s="52">
        <f t="shared" si="167"/>
        <v>100</v>
      </c>
      <c r="I189" s="52">
        <f t="shared" si="168"/>
        <v>101.58022690437602</v>
      </c>
      <c r="J189" s="51">
        <f t="shared" si="159"/>
        <v>25.07</v>
      </c>
      <c r="K189" s="51">
        <v>24.35</v>
      </c>
      <c r="L189" s="51">
        <v>24.35</v>
      </c>
      <c r="M189" s="52">
        <f t="shared" si="169"/>
        <v>97.128041483845237</v>
      </c>
      <c r="N189" s="53">
        <f t="shared" si="171"/>
        <v>100</v>
      </c>
      <c r="O189" s="51">
        <f t="shared" si="172"/>
        <v>24.35</v>
      </c>
      <c r="P189" s="51">
        <v>32.22</v>
      </c>
      <c r="Q189" s="52">
        <f t="shared" si="162"/>
        <v>100</v>
      </c>
      <c r="R189" s="52">
        <f t="shared" si="163"/>
        <v>132.32032854209444</v>
      </c>
      <c r="S189" s="143">
        <f t="shared" si="164"/>
        <v>32.22</v>
      </c>
      <c r="T189" s="121">
        <v>37.47</v>
      </c>
      <c r="U189" s="144">
        <f t="shared" si="165"/>
        <v>100</v>
      </c>
      <c r="V189" s="144">
        <f t="shared" si="166"/>
        <v>116.29422718808193</v>
      </c>
      <c r="W189" s="198" t="str">
        <f>W221</f>
        <v>Постановление Департамента энергетики и тарифов Ивановской области от 20.12.2019 № 59-к/13</v>
      </c>
    </row>
    <row r="190" spans="1:28" ht="43.5" customHeight="1">
      <c r="A190" s="200"/>
      <c r="B190" s="89"/>
      <c r="C190" s="200"/>
      <c r="D190" s="89" t="s">
        <v>309</v>
      </c>
      <c r="E190" s="51">
        <f>E189</f>
        <v>24.68</v>
      </c>
      <c r="F190" s="51">
        <f t="shared" ref="F190:G190" si="173">F189</f>
        <v>24.68</v>
      </c>
      <c r="G190" s="51">
        <f t="shared" si="173"/>
        <v>25.07</v>
      </c>
      <c r="H190" s="52">
        <f t="shared" si="167"/>
        <v>100</v>
      </c>
      <c r="I190" s="52">
        <f t="shared" si="168"/>
        <v>101.58022690437602</v>
      </c>
      <c r="J190" s="51">
        <f t="shared" si="159"/>
        <v>25.07</v>
      </c>
      <c r="K190" s="51">
        <v>25.07</v>
      </c>
      <c r="L190" s="51">
        <v>26.15</v>
      </c>
      <c r="M190" s="52">
        <f t="shared" si="169"/>
        <v>100</v>
      </c>
      <c r="N190" s="53">
        <f t="shared" si="171"/>
        <v>104.30793777423216</v>
      </c>
      <c r="O190" s="51">
        <v>26.59</v>
      </c>
      <c r="P190" s="51">
        <v>26.99</v>
      </c>
      <c r="Q190" s="52">
        <f t="shared" si="162"/>
        <v>101.68260038240918</v>
      </c>
      <c r="R190" s="52">
        <f t="shared" si="163"/>
        <v>101.50432493418577</v>
      </c>
      <c r="S190" s="143">
        <f t="shared" si="164"/>
        <v>26.99</v>
      </c>
      <c r="T190" s="121">
        <v>28.5</v>
      </c>
      <c r="U190" s="144">
        <f t="shared" si="165"/>
        <v>100</v>
      </c>
      <c r="V190" s="144">
        <f t="shared" si="166"/>
        <v>105.59466469062617</v>
      </c>
      <c r="W190" s="198"/>
    </row>
    <row r="191" spans="1:28" ht="25.5" customHeight="1">
      <c r="A191" s="200"/>
      <c r="B191" s="89"/>
      <c r="C191" s="200"/>
      <c r="D191" s="89" t="s">
        <v>21</v>
      </c>
      <c r="E191" s="51">
        <v>42.63</v>
      </c>
      <c r="F191" s="51">
        <v>42.63</v>
      </c>
      <c r="G191" s="51">
        <v>45.6</v>
      </c>
      <c r="H191" s="52">
        <f t="shared" si="167"/>
        <v>100</v>
      </c>
      <c r="I191" s="52">
        <f t="shared" si="168"/>
        <v>106.96692470091484</v>
      </c>
      <c r="J191" s="51">
        <f t="shared" si="159"/>
        <v>45.6</v>
      </c>
      <c r="K191" s="51">
        <v>45.6</v>
      </c>
      <c r="L191" s="51">
        <v>47.35</v>
      </c>
      <c r="M191" s="52">
        <f t="shared" si="169"/>
        <v>100</v>
      </c>
      <c r="N191" s="53">
        <f t="shared" si="171"/>
        <v>103.83771929824562</v>
      </c>
      <c r="O191" s="51">
        <f t="shared" si="172"/>
        <v>47.35</v>
      </c>
      <c r="P191" s="51">
        <v>62.73</v>
      </c>
      <c r="Q191" s="52">
        <f t="shared" si="162"/>
        <v>100</v>
      </c>
      <c r="R191" s="52">
        <f t="shared" si="163"/>
        <v>132.48152059134105</v>
      </c>
      <c r="S191" s="143">
        <v>61.07</v>
      </c>
      <c r="T191" s="121">
        <v>61.07</v>
      </c>
      <c r="U191" s="144">
        <f t="shared" si="165"/>
        <v>97.353738243264786</v>
      </c>
      <c r="V191" s="144">
        <f t="shared" si="166"/>
        <v>100</v>
      </c>
      <c r="W191" s="198"/>
      <c r="AB191" s="5"/>
    </row>
    <row r="192" spans="1:28" ht="25.5" customHeight="1">
      <c r="A192" s="200"/>
      <c r="B192" s="89"/>
      <c r="C192" s="200"/>
      <c r="D192" s="89" t="s">
        <v>308</v>
      </c>
      <c r="E192" s="51">
        <v>27.6</v>
      </c>
      <c r="F192" s="51">
        <v>27.6</v>
      </c>
      <c r="G192" s="51">
        <v>28.98</v>
      </c>
      <c r="H192" s="52">
        <f t="shared" si="167"/>
        <v>100</v>
      </c>
      <c r="I192" s="52">
        <f t="shared" si="168"/>
        <v>105</v>
      </c>
      <c r="J192" s="51">
        <f t="shared" si="159"/>
        <v>28.98</v>
      </c>
      <c r="K192" s="51">
        <v>28.98</v>
      </c>
      <c r="L192" s="51">
        <v>30.23</v>
      </c>
      <c r="M192" s="52">
        <f t="shared" si="169"/>
        <v>100</v>
      </c>
      <c r="N192" s="53">
        <f t="shared" si="171"/>
        <v>104.31331953071083</v>
      </c>
      <c r="O192" s="51">
        <v>30.74</v>
      </c>
      <c r="P192" s="51">
        <v>31.2</v>
      </c>
      <c r="Q192" s="52">
        <f t="shared" si="162"/>
        <v>101.68706582864704</v>
      </c>
      <c r="R192" s="52">
        <f t="shared" si="163"/>
        <v>101.49642160052051</v>
      </c>
      <c r="S192" s="143">
        <f t="shared" si="164"/>
        <v>31.2</v>
      </c>
      <c r="T192" s="121">
        <v>32.950000000000003</v>
      </c>
      <c r="U192" s="144">
        <f t="shared" si="165"/>
        <v>100</v>
      </c>
      <c r="V192" s="144">
        <f t="shared" si="166"/>
        <v>105.60897435897436</v>
      </c>
      <c r="W192" s="198"/>
    </row>
    <row r="193" spans="1:23" ht="23.25" customHeight="1">
      <c r="A193" s="200">
        <v>4</v>
      </c>
      <c r="B193" s="89"/>
      <c r="C193" s="200" t="s">
        <v>505</v>
      </c>
      <c r="D193" s="89" t="s">
        <v>20</v>
      </c>
      <c r="E193" s="51">
        <v>44.27</v>
      </c>
      <c r="F193" s="51">
        <v>44.27</v>
      </c>
      <c r="G193" s="51">
        <v>44.55</v>
      </c>
      <c r="H193" s="52">
        <f t="shared" si="167"/>
        <v>100</v>
      </c>
      <c r="I193" s="52">
        <f t="shared" si="168"/>
        <v>100.63248249378812</v>
      </c>
      <c r="J193" s="51">
        <f t="shared" si="159"/>
        <v>44.55</v>
      </c>
      <c r="K193" s="51">
        <v>44.55</v>
      </c>
      <c r="L193" s="51">
        <v>50.48</v>
      </c>
      <c r="M193" s="52">
        <f t="shared" si="169"/>
        <v>100</v>
      </c>
      <c r="N193" s="53">
        <f t="shared" si="171"/>
        <v>113.31088664421998</v>
      </c>
      <c r="O193" s="51">
        <f t="shared" si="172"/>
        <v>50.48</v>
      </c>
      <c r="P193" s="51">
        <v>61.87</v>
      </c>
      <c r="Q193" s="52">
        <f t="shared" si="162"/>
        <v>100</v>
      </c>
      <c r="R193" s="52">
        <f t="shared" si="163"/>
        <v>122.56339144215531</v>
      </c>
      <c r="S193" s="143">
        <f t="shared" si="164"/>
        <v>61.87</v>
      </c>
      <c r="T193" s="121">
        <v>62.75</v>
      </c>
      <c r="U193" s="144">
        <f t="shared" si="165"/>
        <v>100</v>
      </c>
      <c r="V193" s="144">
        <f t="shared" si="166"/>
        <v>101.42233715855826</v>
      </c>
      <c r="W193" s="197" t="str">
        <f>W183</f>
        <v xml:space="preserve">Постановление Департамента энергетики и тарифов Ивановской области от 30.12.2018 № 62-к/7, </v>
      </c>
    </row>
    <row r="194" spans="1:23" ht="51.75" customHeight="1">
      <c r="A194" s="200"/>
      <c r="B194" s="89"/>
      <c r="C194" s="200"/>
      <c r="D194" s="89" t="str">
        <f>D184</f>
        <v>льготный тариф на питьевую воду для населения (НДС не облагается)</v>
      </c>
      <c r="E194" s="51">
        <v>32.46</v>
      </c>
      <c r="F194" s="51">
        <v>32.46</v>
      </c>
      <c r="G194" s="51">
        <v>34.08</v>
      </c>
      <c r="H194" s="52">
        <f t="shared" si="167"/>
        <v>100</v>
      </c>
      <c r="I194" s="52">
        <f t="shared" si="168"/>
        <v>104.99075785582255</v>
      </c>
      <c r="J194" s="51">
        <f t="shared" si="159"/>
        <v>34.08</v>
      </c>
      <c r="K194" s="51">
        <v>34.08</v>
      </c>
      <c r="L194" s="51">
        <v>35.54</v>
      </c>
      <c r="M194" s="52">
        <f t="shared" si="169"/>
        <v>100</v>
      </c>
      <c r="N194" s="53">
        <f t="shared" si="171"/>
        <v>104.28403755868545</v>
      </c>
      <c r="O194" s="51">
        <v>36.14</v>
      </c>
      <c r="P194" s="51">
        <v>36.68</v>
      </c>
      <c r="Q194" s="52">
        <f t="shared" si="162"/>
        <v>101.68823860438943</v>
      </c>
      <c r="R194" s="52">
        <f t="shared" si="163"/>
        <v>101.49418926397344</v>
      </c>
      <c r="S194" s="143">
        <f t="shared" si="164"/>
        <v>36.68</v>
      </c>
      <c r="T194" s="121">
        <v>38.729999999999997</v>
      </c>
      <c r="U194" s="144">
        <f t="shared" si="165"/>
        <v>100</v>
      </c>
      <c r="V194" s="144">
        <f t="shared" si="166"/>
        <v>105.58887677208287</v>
      </c>
      <c r="W194" s="198"/>
    </row>
    <row r="195" spans="1:23" ht="31.5" customHeight="1">
      <c r="A195" s="200"/>
      <c r="B195" s="89"/>
      <c r="C195" s="200"/>
      <c r="D195" s="89" t="s">
        <v>21</v>
      </c>
      <c r="E195" s="51">
        <v>30.88</v>
      </c>
      <c r="F195" s="51">
        <v>30.88</v>
      </c>
      <c r="G195" s="51">
        <v>32.340000000000003</v>
      </c>
      <c r="H195" s="52">
        <f t="shared" si="167"/>
        <v>100</v>
      </c>
      <c r="I195" s="52">
        <f t="shared" si="168"/>
        <v>104.72797927461141</v>
      </c>
      <c r="J195" s="51">
        <f t="shared" si="159"/>
        <v>32.340000000000003</v>
      </c>
      <c r="K195" s="51">
        <v>32.340000000000003</v>
      </c>
      <c r="L195" s="51">
        <v>43.38</v>
      </c>
      <c r="M195" s="52">
        <f t="shared" si="169"/>
        <v>100</v>
      </c>
      <c r="N195" s="53">
        <f t="shared" si="171"/>
        <v>134.13729128014842</v>
      </c>
      <c r="O195" s="51">
        <f t="shared" si="172"/>
        <v>43.38</v>
      </c>
      <c r="P195" s="51">
        <v>54.54</v>
      </c>
      <c r="Q195" s="52">
        <f t="shared" si="162"/>
        <v>100</v>
      </c>
      <c r="R195" s="52">
        <f t="shared" si="163"/>
        <v>125.72614107883817</v>
      </c>
      <c r="S195" s="143">
        <f t="shared" si="164"/>
        <v>54.54</v>
      </c>
      <c r="T195" s="121">
        <v>56.47</v>
      </c>
      <c r="U195" s="144">
        <f t="shared" si="165"/>
        <v>100</v>
      </c>
      <c r="V195" s="144">
        <f t="shared" si="166"/>
        <v>103.53868720205355</v>
      </c>
      <c r="W195" s="198"/>
    </row>
    <row r="196" spans="1:23" ht="44.25" customHeight="1">
      <c r="A196" s="200"/>
      <c r="B196" s="89"/>
      <c r="C196" s="200"/>
      <c r="D196" s="89" t="str">
        <f>D186</f>
        <v>льготный тариф на водоотведение для населения (НДС не облагается)</v>
      </c>
      <c r="E196" s="51">
        <v>23.61</v>
      </c>
      <c r="F196" s="51">
        <v>23.61</v>
      </c>
      <c r="G196" s="51">
        <v>24.79</v>
      </c>
      <c r="H196" s="52">
        <f t="shared" si="167"/>
        <v>100</v>
      </c>
      <c r="I196" s="52">
        <f t="shared" si="168"/>
        <v>104.9978822532825</v>
      </c>
      <c r="J196" s="51">
        <f t="shared" si="159"/>
        <v>24.79</v>
      </c>
      <c r="K196" s="51">
        <v>24.79</v>
      </c>
      <c r="L196" s="51">
        <v>25.85</v>
      </c>
      <c r="M196" s="52">
        <f t="shared" si="169"/>
        <v>100</v>
      </c>
      <c r="N196" s="53">
        <f t="shared" si="171"/>
        <v>104.27591770875352</v>
      </c>
      <c r="O196" s="51">
        <v>26.29</v>
      </c>
      <c r="P196" s="51">
        <v>26.69</v>
      </c>
      <c r="Q196" s="52">
        <f t="shared" si="162"/>
        <v>101.70212765957444</v>
      </c>
      <c r="R196" s="52">
        <f t="shared" si="163"/>
        <v>101.52149106124003</v>
      </c>
      <c r="S196" s="143">
        <f t="shared" si="164"/>
        <v>26.69</v>
      </c>
      <c r="T196" s="121">
        <v>28.18</v>
      </c>
      <c r="U196" s="144">
        <f t="shared" si="165"/>
        <v>100</v>
      </c>
      <c r="V196" s="144">
        <f t="shared" si="166"/>
        <v>105.58261521168977</v>
      </c>
      <c r="W196" s="198"/>
    </row>
    <row r="197" spans="1:23" ht="21.75" customHeight="1">
      <c r="A197" s="200">
        <v>5</v>
      </c>
      <c r="B197" s="89"/>
      <c r="C197" s="200" t="s">
        <v>506</v>
      </c>
      <c r="D197" s="89" t="s">
        <v>20</v>
      </c>
      <c r="E197" s="51">
        <v>51.86</v>
      </c>
      <c r="F197" s="51">
        <v>51.86</v>
      </c>
      <c r="G197" s="51">
        <v>52.91</v>
      </c>
      <c r="H197" s="52">
        <f t="shared" si="167"/>
        <v>100</v>
      </c>
      <c r="I197" s="52">
        <f t="shared" si="168"/>
        <v>102.02468183571152</v>
      </c>
      <c r="J197" s="51">
        <f t="shared" si="159"/>
        <v>52.91</v>
      </c>
      <c r="K197" s="51">
        <v>52.91</v>
      </c>
      <c r="L197" s="51">
        <v>58.23</v>
      </c>
      <c r="M197" s="52">
        <f t="shared" si="169"/>
        <v>100</v>
      </c>
      <c r="N197" s="53">
        <f t="shared" si="171"/>
        <v>110.05481005481006</v>
      </c>
      <c r="O197" s="51">
        <v>56.99</v>
      </c>
      <c r="P197" s="51">
        <v>68.39</v>
      </c>
      <c r="Q197" s="52">
        <f t="shared" si="162"/>
        <v>97.870513481023536</v>
      </c>
      <c r="R197" s="52">
        <f t="shared" si="163"/>
        <v>120.00350938761186</v>
      </c>
      <c r="S197" s="143">
        <f t="shared" si="164"/>
        <v>68.39</v>
      </c>
      <c r="T197" s="121">
        <v>69</v>
      </c>
      <c r="U197" s="144">
        <f t="shared" si="165"/>
        <v>100</v>
      </c>
      <c r="V197" s="144">
        <f t="shared" si="166"/>
        <v>100.89194326655944</v>
      </c>
      <c r="W197" s="198"/>
    </row>
    <row r="198" spans="1:23" ht="30.75" customHeight="1">
      <c r="A198" s="200"/>
      <c r="B198" s="89"/>
      <c r="C198" s="200"/>
      <c r="D198" s="89" t="str">
        <f>D194</f>
        <v>льготный тариф на питьевую воду для населения (НДС не облагается)</v>
      </c>
      <c r="E198" s="51">
        <v>32.450000000000003</v>
      </c>
      <c r="F198" s="51">
        <v>32.450000000000003</v>
      </c>
      <c r="G198" s="51">
        <v>34.07</v>
      </c>
      <c r="H198" s="52">
        <f t="shared" si="167"/>
        <v>100</v>
      </c>
      <c r="I198" s="52">
        <f t="shared" si="168"/>
        <v>104.99229583975347</v>
      </c>
      <c r="J198" s="51">
        <f t="shared" si="159"/>
        <v>34.07</v>
      </c>
      <c r="K198" s="51">
        <v>34.07</v>
      </c>
      <c r="L198" s="51">
        <v>35.53</v>
      </c>
      <c r="M198" s="52">
        <f t="shared" si="169"/>
        <v>100</v>
      </c>
      <c r="N198" s="53">
        <f t="shared" si="171"/>
        <v>104.28529498092163</v>
      </c>
      <c r="O198" s="51">
        <v>36.130000000000003</v>
      </c>
      <c r="P198" s="51">
        <v>36.67</v>
      </c>
      <c r="Q198" s="52">
        <f t="shared" si="162"/>
        <v>101.68871376301718</v>
      </c>
      <c r="R198" s="52">
        <f t="shared" si="163"/>
        <v>101.49460282313866</v>
      </c>
      <c r="S198" s="143">
        <f t="shared" si="164"/>
        <v>36.67</v>
      </c>
      <c r="T198" s="121">
        <v>38.72</v>
      </c>
      <c r="U198" s="144">
        <f t="shared" si="165"/>
        <v>100</v>
      </c>
      <c r="V198" s="144">
        <f t="shared" si="166"/>
        <v>105.59040087264793</v>
      </c>
      <c r="W198" s="198"/>
    </row>
    <row r="199" spans="1:23" ht="21" customHeight="1">
      <c r="A199" s="200"/>
      <c r="B199" s="89"/>
      <c r="C199" s="200"/>
      <c r="D199" s="89" t="s">
        <v>21</v>
      </c>
      <c r="E199" s="51">
        <v>70.36</v>
      </c>
      <c r="F199" s="51">
        <v>70.36</v>
      </c>
      <c r="G199" s="51">
        <v>71.22</v>
      </c>
      <c r="H199" s="52">
        <f t="shared" si="167"/>
        <v>100</v>
      </c>
      <c r="I199" s="52">
        <f t="shared" si="168"/>
        <v>101.22228538942582</v>
      </c>
      <c r="J199" s="51">
        <f t="shared" si="159"/>
        <v>71.22</v>
      </c>
      <c r="K199" s="51">
        <v>71.22</v>
      </c>
      <c r="L199" s="51">
        <v>73.680000000000007</v>
      </c>
      <c r="M199" s="52">
        <f t="shared" si="169"/>
        <v>100</v>
      </c>
      <c r="N199" s="53">
        <f t="shared" si="171"/>
        <v>103.4540859309183</v>
      </c>
      <c r="O199" s="51">
        <v>65.48</v>
      </c>
      <c r="P199" s="51">
        <v>78.58</v>
      </c>
      <c r="Q199" s="52">
        <f t="shared" si="162"/>
        <v>88.870792616720948</v>
      </c>
      <c r="R199" s="52">
        <f t="shared" si="163"/>
        <v>120.00610873549174</v>
      </c>
      <c r="S199" s="143">
        <f t="shared" si="164"/>
        <v>78.58</v>
      </c>
      <c r="T199" s="121">
        <v>79.77</v>
      </c>
      <c r="U199" s="144">
        <f t="shared" si="165"/>
        <v>100</v>
      </c>
      <c r="V199" s="144">
        <f t="shared" si="166"/>
        <v>101.51438024942733</v>
      </c>
      <c r="W199" s="198"/>
    </row>
    <row r="200" spans="1:23" ht="35.25" customHeight="1">
      <c r="A200" s="200"/>
      <c r="B200" s="89"/>
      <c r="C200" s="200"/>
      <c r="D200" s="89" t="str">
        <f>D196</f>
        <v>льготный тариф на водоотведение для населения (НДС не облагается)</v>
      </c>
      <c r="E200" s="51">
        <v>23.36</v>
      </c>
      <c r="F200" s="51">
        <v>23.36</v>
      </c>
      <c r="G200" s="51">
        <v>24.53</v>
      </c>
      <c r="H200" s="52">
        <f t="shared" si="167"/>
        <v>100</v>
      </c>
      <c r="I200" s="52">
        <f t="shared" si="168"/>
        <v>105.00856164383563</v>
      </c>
      <c r="J200" s="51">
        <f t="shared" si="159"/>
        <v>24.53</v>
      </c>
      <c r="K200" s="51">
        <v>24.53</v>
      </c>
      <c r="L200" s="51">
        <v>25.58</v>
      </c>
      <c r="M200" s="52">
        <f t="shared" si="169"/>
        <v>100</v>
      </c>
      <c r="N200" s="53">
        <f t="shared" si="171"/>
        <v>104.28047289033834</v>
      </c>
      <c r="O200" s="51">
        <v>26.02</v>
      </c>
      <c r="P200" s="51">
        <v>26.41</v>
      </c>
      <c r="Q200" s="52">
        <f t="shared" si="162"/>
        <v>101.72009382329945</v>
      </c>
      <c r="R200" s="52">
        <f t="shared" si="163"/>
        <v>101.4988470407379</v>
      </c>
      <c r="S200" s="143">
        <f t="shared" si="164"/>
        <v>26.41</v>
      </c>
      <c r="T200" s="121">
        <v>27.89</v>
      </c>
      <c r="U200" s="144">
        <f t="shared" si="165"/>
        <v>100</v>
      </c>
      <c r="V200" s="144">
        <f t="shared" si="166"/>
        <v>105.60393790230972</v>
      </c>
      <c r="W200" s="198"/>
    </row>
    <row r="201" spans="1:23" ht="30" customHeight="1">
      <c r="A201" s="200">
        <v>6</v>
      </c>
      <c r="B201" s="89"/>
      <c r="C201" s="200" t="s">
        <v>507</v>
      </c>
      <c r="D201" s="89" t="s">
        <v>20</v>
      </c>
      <c r="E201" s="51">
        <v>31.23</v>
      </c>
      <c r="F201" s="51">
        <v>31.23</v>
      </c>
      <c r="G201" s="51">
        <v>32.549999999999997</v>
      </c>
      <c r="H201" s="52">
        <f t="shared" si="167"/>
        <v>100</v>
      </c>
      <c r="I201" s="52">
        <f t="shared" si="168"/>
        <v>104.2267050912584</v>
      </c>
      <c r="J201" s="51">
        <f t="shared" si="159"/>
        <v>32.549999999999997</v>
      </c>
      <c r="K201" s="51">
        <v>32.549999999999997</v>
      </c>
      <c r="L201" s="51">
        <v>36.840000000000003</v>
      </c>
      <c r="M201" s="52">
        <f t="shared" si="169"/>
        <v>100</v>
      </c>
      <c r="N201" s="53">
        <f t="shared" si="171"/>
        <v>113.17972350230417</v>
      </c>
      <c r="O201" s="51">
        <v>35.56</v>
      </c>
      <c r="P201" s="51">
        <v>42.67</v>
      </c>
      <c r="Q201" s="52">
        <f t="shared" si="162"/>
        <v>96.525515743756785</v>
      </c>
      <c r="R201" s="52">
        <f t="shared" si="163"/>
        <v>119.99437570303712</v>
      </c>
      <c r="S201" s="143">
        <f t="shared" si="164"/>
        <v>42.67</v>
      </c>
      <c r="T201" s="121">
        <v>43.43</v>
      </c>
      <c r="U201" s="144">
        <f t="shared" si="165"/>
        <v>100</v>
      </c>
      <c r="V201" s="144">
        <f t="shared" si="166"/>
        <v>101.78111085071477</v>
      </c>
      <c r="W201" s="198"/>
    </row>
    <row r="202" spans="1:23" ht="30.75" customHeight="1">
      <c r="A202" s="200"/>
      <c r="B202" s="89"/>
      <c r="C202" s="200"/>
      <c r="D202" s="89" t="str">
        <f>D198</f>
        <v>льготный тариф на питьевую воду для населения (НДС не облагается)</v>
      </c>
      <c r="E202" s="51">
        <v>28.32</v>
      </c>
      <c r="F202" s="51">
        <v>28.32</v>
      </c>
      <c r="G202" s="51">
        <v>29.73</v>
      </c>
      <c r="H202" s="52">
        <f t="shared" si="167"/>
        <v>100</v>
      </c>
      <c r="I202" s="52">
        <f t="shared" si="168"/>
        <v>104.97881355932203</v>
      </c>
      <c r="J202" s="51">
        <f t="shared" si="159"/>
        <v>29.73</v>
      </c>
      <c r="K202" s="51">
        <v>29.73</v>
      </c>
      <c r="L202" s="51">
        <v>31</v>
      </c>
      <c r="M202" s="52">
        <f t="shared" si="169"/>
        <v>100</v>
      </c>
      <c r="N202" s="53">
        <f t="shared" si="171"/>
        <v>104.27177934746048</v>
      </c>
      <c r="O202" s="51">
        <v>31.52</v>
      </c>
      <c r="P202" s="51">
        <v>31.99</v>
      </c>
      <c r="Q202" s="52">
        <f t="shared" si="162"/>
        <v>101.67741935483872</v>
      </c>
      <c r="R202" s="52">
        <f t="shared" si="163"/>
        <v>101.49111675126903</v>
      </c>
      <c r="S202" s="143">
        <f t="shared" si="164"/>
        <v>31.99</v>
      </c>
      <c r="T202" s="121">
        <v>33.78</v>
      </c>
      <c r="U202" s="144">
        <f t="shared" si="165"/>
        <v>100</v>
      </c>
      <c r="V202" s="144">
        <f t="shared" si="166"/>
        <v>105.59549859331041</v>
      </c>
      <c r="W202" s="198"/>
    </row>
    <row r="203" spans="1:23" ht="25.5" customHeight="1">
      <c r="A203" s="200"/>
      <c r="B203" s="89"/>
      <c r="C203" s="200"/>
      <c r="D203" s="89" t="s">
        <v>21</v>
      </c>
      <c r="E203" s="51">
        <v>24.17</v>
      </c>
      <c r="F203" s="51">
        <v>24.17</v>
      </c>
      <c r="G203" s="51">
        <v>24.17</v>
      </c>
      <c r="H203" s="52">
        <f t="shared" si="167"/>
        <v>100</v>
      </c>
      <c r="I203" s="52">
        <f t="shared" si="168"/>
        <v>100</v>
      </c>
      <c r="J203" s="51">
        <f t="shared" si="159"/>
        <v>24.17</v>
      </c>
      <c r="K203" s="51">
        <v>24.04</v>
      </c>
      <c r="L203" s="51">
        <v>24.04</v>
      </c>
      <c r="M203" s="52">
        <f t="shared" si="169"/>
        <v>99.462143152668588</v>
      </c>
      <c r="N203" s="53">
        <f t="shared" si="171"/>
        <v>100</v>
      </c>
      <c r="O203" s="51">
        <f t="shared" si="172"/>
        <v>24.04</v>
      </c>
      <c r="P203" s="51">
        <v>29.29</v>
      </c>
      <c r="Q203" s="52">
        <f t="shared" si="162"/>
        <v>100</v>
      </c>
      <c r="R203" s="52">
        <f t="shared" si="163"/>
        <v>121.83860232945092</v>
      </c>
      <c r="S203" s="143">
        <f t="shared" si="164"/>
        <v>29.29</v>
      </c>
      <c r="T203" s="121">
        <v>31.6</v>
      </c>
      <c r="U203" s="144">
        <f t="shared" si="165"/>
        <v>100</v>
      </c>
      <c r="V203" s="144">
        <f t="shared" si="166"/>
        <v>107.88665073403894</v>
      </c>
      <c r="W203" s="198"/>
    </row>
    <row r="204" spans="1:23" ht="36" customHeight="1">
      <c r="A204" s="200"/>
      <c r="B204" s="89"/>
      <c r="C204" s="200"/>
      <c r="D204" s="89" t="str">
        <f>D200</f>
        <v>льготный тариф на водоотведение для населения (НДС не облагается)</v>
      </c>
      <c r="E204" s="51">
        <v>22.55</v>
      </c>
      <c r="F204" s="51">
        <v>22.55</v>
      </c>
      <c r="G204" s="51">
        <v>23.68</v>
      </c>
      <c r="H204" s="52">
        <f t="shared" si="167"/>
        <v>100</v>
      </c>
      <c r="I204" s="52">
        <f t="shared" si="168"/>
        <v>105.0110864745011</v>
      </c>
      <c r="J204" s="51">
        <f t="shared" si="159"/>
        <v>23.68</v>
      </c>
      <c r="K204" s="51">
        <v>23.68</v>
      </c>
      <c r="L204" s="51">
        <v>24.7</v>
      </c>
      <c r="M204" s="52">
        <f t="shared" si="169"/>
        <v>100</v>
      </c>
      <c r="N204" s="53">
        <f t="shared" si="171"/>
        <v>104.30743243243244</v>
      </c>
      <c r="O204" s="51">
        <v>25.12</v>
      </c>
      <c r="P204" s="51">
        <v>25.49</v>
      </c>
      <c r="Q204" s="52">
        <f t="shared" si="162"/>
        <v>101.70040485829961</v>
      </c>
      <c r="R204" s="52">
        <f t="shared" si="163"/>
        <v>101.47292993630572</v>
      </c>
      <c r="S204" s="143">
        <f t="shared" si="164"/>
        <v>25.49</v>
      </c>
      <c r="T204" s="121">
        <v>26.92</v>
      </c>
      <c r="U204" s="144">
        <f t="shared" si="165"/>
        <v>100</v>
      </c>
      <c r="V204" s="144">
        <f t="shared" si="166"/>
        <v>105.61004315417813</v>
      </c>
      <c r="W204" s="198"/>
    </row>
    <row r="205" spans="1:23" ht="28.5" customHeight="1">
      <c r="A205" s="200">
        <v>7</v>
      </c>
      <c r="B205" s="89"/>
      <c r="C205" s="200" t="s">
        <v>310</v>
      </c>
      <c r="D205" s="89" t="s">
        <v>311</v>
      </c>
      <c r="E205" s="51">
        <v>96.39</v>
      </c>
      <c r="F205" s="51">
        <v>96.39</v>
      </c>
      <c r="G205" s="51">
        <v>103.72</v>
      </c>
      <c r="H205" s="52">
        <f t="shared" si="167"/>
        <v>100</v>
      </c>
      <c r="I205" s="52">
        <f t="shared" si="168"/>
        <v>107.6045232907978</v>
      </c>
      <c r="J205" s="51">
        <f t="shared" si="159"/>
        <v>103.72</v>
      </c>
      <c r="K205" s="51">
        <v>103.72</v>
      </c>
      <c r="L205" s="51">
        <v>106.24</v>
      </c>
      <c r="M205" s="52">
        <f t="shared" si="169"/>
        <v>100</v>
      </c>
      <c r="N205" s="53">
        <f t="shared" si="171"/>
        <v>102.42961820285383</v>
      </c>
      <c r="O205" s="51">
        <f t="shared" si="172"/>
        <v>106.24</v>
      </c>
      <c r="P205" s="51">
        <v>150.05000000000001</v>
      </c>
      <c r="Q205" s="52">
        <f t="shared" si="162"/>
        <v>100</v>
      </c>
      <c r="R205" s="52">
        <f t="shared" si="163"/>
        <v>141.23682228915663</v>
      </c>
      <c r="S205" s="143">
        <f t="shared" si="164"/>
        <v>150.05000000000001</v>
      </c>
      <c r="T205" s="121">
        <v>204.9</v>
      </c>
      <c r="U205" s="144">
        <f t="shared" si="165"/>
        <v>100</v>
      </c>
      <c r="V205" s="144">
        <f t="shared" si="166"/>
        <v>136.55448183938685</v>
      </c>
      <c r="W205" s="197" t="str">
        <f>W189</f>
        <v>Постановление Департамента энергетики и тарифов Ивановской области от 20.12.2019 № 59-к/13</v>
      </c>
    </row>
    <row r="206" spans="1:23" ht="33" customHeight="1">
      <c r="A206" s="200"/>
      <c r="B206" s="89"/>
      <c r="C206" s="200"/>
      <c r="D206" s="89" t="s">
        <v>59</v>
      </c>
      <c r="E206" s="51">
        <v>38.33</v>
      </c>
      <c r="F206" s="51">
        <v>38.33</v>
      </c>
      <c r="G206" s="51">
        <v>40.25</v>
      </c>
      <c r="H206" s="52">
        <f t="shared" si="167"/>
        <v>100</v>
      </c>
      <c r="I206" s="52">
        <f t="shared" si="168"/>
        <v>105.00913122880252</v>
      </c>
      <c r="J206" s="51">
        <f t="shared" si="159"/>
        <v>40.25</v>
      </c>
      <c r="K206" s="51">
        <v>40.25</v>
      </c>
      <c r="L206" s="51">
        <v>41.98</v>
      </c>
      <c r="M206" s="52">
        <f t="shared" si="169"/>
        <v>100</v>
      </c>
      <c r="N206" s="53">
        <f t="shared" si="171"/>
        <v>104.29813664596273</v>
      </c>
      <c r="O206" s="51">
        <v>42.7</v>
      </c>
      <c r="P206" s="51">
        <v>43.33</v>
      </c>
      <c r="Q206" s="52">
        <f t="shared" si="162"/>
        <v>101.71510242972846</v>
      </c>
      <c r="R206" s="52">
        <f t="shared" si="163"/>
        <v>101.47540983606555</v>
      </c>
      <c r="S206" s="143">
        <f t="shared" si="164"/>
        <v>43.33</v>
      </c>
      <c r="T206" s="121">
        <v>45.76</v>
      </c>
      <c r="U206" s="144">
        <f t="shared" si="165"/>
        <v>100</v>
      </c>
      <c r="V206" s="144">
        <f t="shared" si="166"/>
        <v>105.60812370182322</v>
      </c>
      <c r="W206" s="198"/>
    </row>
    <row r="207" spans="1:23" ht="22.5" customHeight="1">
      <c r="A207" s="200"/>
      <c r="B207" s="89"/>
      <c r="C207" s="200"/>
      <c r="D207" s="89" t="s">
        <v>312</v>
      </c>
      <c r="E207" s="51">
        <v>26.5</v>
      </c>
      <c r="F207" s="51">
        <v>26.5</v>
      </c>
      <c r="G207" s="51">
        <v>28.17</v>
      </c>
      <c r="H207" s="52">
        <f t="shared" si="167"/>
        <v>100</v>
      </c>
      <c r="I207" s="52">
        <f t="shared" si="168"/>
        <v>106.30188679245282</v>
      </c>
      <c r="J207" s="51">
        <f t="shared" si="159"/>
        <v>28.17</v>
      </c>
      <c r="K207" s="51">
        <v>28.17</v>
      </c>
      <c r="L207" s="51">
        <v>34.130000000000003</v>
      </c>
      <c r="M207" s="52">
        <f t="shared" si="169"/>
        <v>100</v>
      </c>
      <c r="N207" s="53">
        <f t="shared" si="171"/>
        <v>121.15725949591764</v>
      </c>
      <c r="O207" s="51">
        <f t="shared" si="172"/>
        <v>34.130000000000003</v>
      </c>
      <c r="P207" s="51">
        <v>35.24</v>
      </c>
      <c r="Q207" s="52">
        <f t="shared" si="162"/>
        <v>100</v>
      </c>
      <c r="R207" s="52">
        <f t="shared" si="163"/>
        <v>103.25227072956342</v>
      </c>
      <c r="S207" s="143">
        <f t="shared" si="164"/>
        <v>35.24</v>
      </c>
      <c r="T207" s="121" t="s">
        <v>31</v>
      </c>
      <c r="U207" s="144" t="s">
        <v>31</v>
      </c>
      <c r="V207" s="144" t="s">
        <v>31</v>
      </c>
      <c r="W207" s="198"/>
    </row>
    <row r="208" spans="1:23" ht="30" customHeight="1">
      <c r="A208" s="200"/>
      <c r="B208" s="89"/>
      <c r="C208" s="200"/>
      <c r="D208" s="89" t="s">
        <v>261</v>
      </c>
      <c r="E208" s="51">
        <v>21.26</v>
      </c>
      <c r="F208" s="51">
        <v>21.26</v>
      </c>
      <c r="G208" s="51">
        <v>22.32</v>
      </c>
      <c r="H208" s="52">
        <f t="shared" si="167"/>
        <v>100</v>
      </c>
      <c r="I208" s="52">
        <f t="shared" si="168"/>
        <v>104.98588899341486</v>
      </c>
      <c r="J208" s="51">
        <f t="shared" si="159"/>
        <v>22.32</v>
      </c>
      <c r="K208" s="51">
        <v>22.32</v>
      </c>
      <c r="L208" s="51">
        <v>23.28</v>
      </c>
      <c r="M208" s="52">
        <f t="shared" si="169"/>
        <v>100</v>
      </c>
      <c r="N208" s="53">
        <f t="shared" si="171"/>
        <v>104.3010752688172</v>
      </c>
      <c r="O208" s="51">
        <f t="shared" si="172"/>
        <v>23.28</v>
      </c>
      <c r="P208" s="51">
        <v>23.63</v>
      </c>
      <c r="Q208" s="52">
        <f t="shared" si="162"/>
        <v>100</v>
      </c>
      <c r="R208" s="52">
        <f t="shared" si="163"/>
        <v>101.50343642611683</v>
      </c>
      <c r="S208" s="143">
        <f t="shared" si="164"/>
        <v>23.63</v>
      </c>
      <c r="T208" s="121" t="s">
        <v>31</v>
      </c>
      <c r="U208" s="144" t="s">
        <v>31</v>
      </c>
      <c r="V208" s="144" t="s">
        <v>31</v>
      </c>
      <c r="W208" s="199"/>
    </row>
    <row r="209" spans="1:28" ht="25.5" customHeight="1">
      <c r="A209" s="200">
        <v>8</v>
      </c>
      <c r="B209" s="89"/>
      <c r="C209" s="200" t="s">
        <v>508</v>
      </c>
      <c r="D209" s="89" t="s">
        <v>20</v>
      </c>
      <c r="E209" s="51">
        <v>22.96</v>
      </c>
      <c r="F209" s="51">
        <v>22.96</v>
      </c>
      <c r="G209" s="51">
        <v>24.4</v>
      </c>
      <c r="H209" s="52">
        <f t="shared" si="167"/>
        <v>100</v>
      </c>
      <c r="I209" s="52">
        <f t="shared" si="168"/>
        <v>106.27177700348432</v>
      </c>
      <c r="J209" s="51">
        <f t="shared" si="159"/>
        <v>24.4</v>
      </c>
      <c r="K209" s="51">
        <v>22.34</v>
      </c>
      <c r="L209" s="51">
        <v>22.34</v>
      </c>
      <c r="M209" s="52">
        <f t="shared" si="169"/>
        <v>91.557377049180332</v>
      </c>
      <c r="N209" s="53">
        <f t="shared" si="171"/>
        <v>100</v>
      </c>
      <c r="O209" s="51">
        <f t="shared" si="172"/>
        <v>22.34</v>
      </c>
      <c r="P209" s="51">
        <v>33.020000000000003</v>
      </c>
      <c r="Q209" s="52">
        <f t="shared" si="162"/>
        <v>100</v>
      </c>
      <c r="R209" s="52">
        <f t="shared" si="163"/>
        <v>147.80662488809313</v>
      </c>
      <c r="S209" s="143">
        <f t="shared" si="164"/>
        <v>33.020000000000003</v>
      </c>
      <c r="T209" s="121">
        <v>35.479999999999997</v>
      </c>
      <c r="U209" s="144">
        <f t="shared" si="165"/>
        <v>100</v>
      </c>
      <c r="V209" s="144">
        <f t="shared" si="166"/>
        <v>107.45003028467592</v>
      </c>
      <c r="W209" s="197" t="str">
        <f>W193</f>
        <v xml:space="preserve">Постановление Департамента энергетики и тарифов Ивановской области от 30.12.2018 № 62-к/7, </v>
      </c>
    </row>
    <row r="210" spans="1:28" ht="34.5" customHeight="1">
      <c r="A210" s="200"/>
      <c r="B210" s="89"/>
      <c r="C210" s="200"/>
      <c r="D210" s="89" t="str">
        <f>D202</f>
        <v>льготный тариф на питьевую воду для населения (НДС не облагается)</v>
      </c>
      <c r="E210" s="51">
        <v>21.32</v>
      </c>
      <c r="F210" s="51">
        <v>21.32</v>
      </c>
      <c r="G210" s="51">
        <v>22.39</v>
      </c>
      <c r="H210" s="52">
        <f t="shared" si="167"/>
        <v>100</v>
      </c>
      <c r="I210" s="52">
        <f t="shared" si="168"/>
        <v>105.01876172607881</v>
      </c>
      <c r="J210" s="51">
        <f t="shared" si="159"/>
        <v>22.39</v>
      </c>
      <c r="K210" s="51">
        <v>22.39</v>
      </c>
      <c r="L210" s="51">
        <v>23.34</v>
      </c>
      <c r="M210" s="52">
        <f t="shared" si="169"/>
        <v>100</v>
      </c>
      <c r="N210" s="53">
        <f t="shared" si="171"/>
        <v>104.24296560964717</v>
      </c>
      <c r="O210" s="51">
        <v>23.74</v>
      </c>
      <c r="P210" s="51">
        <v>24.1</v>
      </c>
      <c r="Q210" s="52">
        <f t="shared" si="162"/>
        <v>101.71379605826907</v>
      </c>
      <c r="R210" s="52">
        <f t="shared" si="163"/>
        <v>101.51642796967147</v>
      </c>
      <c r="S210" s="143">
        <f t="shared" si="164"/>
        <v>24.1</v>
      </c>
      <c r="T210" s="121">
        <v>25.45</v>
      </c>
      <c r="U210" s="144">
        <f t="shared" si="165"/>
        <v>100</v>
      </c>
      <c r="V210" s="144">
        <f t="shared" si="166"/>
        <v>105.60165975103732</v>
      </c>
      <c r="W210" s="198"/>
    </row>
    <row r="211" spans="1:28" ht="17.25" customHeight="1">
      <c r="A211" s="200"/>
      <c r="B211" s="89"/>
      <c r="C211" s="200"/>
      <c r="D211" s="89" t="s">
        <v>21</v>
      </c>
      <c r="E211" s="51">
        <v>46.01</v>
      </c>
      <c r="F211" s="51">
        <v>46.01</v>
      </c>
      <c r="G211" s="51">
        <v>46.41</v>
      </c>
      <c r="H211" s="52">
        <f t="shared" si="167"/>
        <v>100</v>
      </c>
      <c r="I211" s="52">
        <f t="shared" si="168"/>
        <v>100.86937622256032</v>
      </c>
      <c r="J211" s="51">
        <f t="shared" si="159"/>
        <v>46.41</v>
      </c>
      <c r="K211" s="51">
        <v>46.41</v>
      </c>
      <c r="L211" s="51">
        <v>49.45</v>
      </c>
      <c r="M211" s="52">
        <f t="shared" si="169"/>
        <v>100</v>
      </c>
      <c r="N211" s="53">
        <f t="shared" si="171"/>
        <v>106.55031243266539</v>
      </c>
      <c r="O211" s="51">
        <f t="shared" si="172"/>
        <v>49.45</v>
      </c>
      <c r="P211" s="51">
        <v>60.22</v>
      </c>
      <c r="Q211" s="52">
        <f t="shared" si="162"/>
        <v>100</v>
      </c>
      <c r="R211" s="52">
        <f t="shared" si="163"/>
        <v>121.77957532861474</v>
      </c>
      <c r="S211" s="143">
        <f t="shared" si="164"/>
        <v>60.22</v>
      </c>
      <c r="T211" s="121">
        <v>62.43</v>
      </c>
      <c r="U211" s="144">
        <f t="shared" si="165"/>
        <v>100</v>
      </c>
      <c r="V211" s="144">
        <f t="shared" si="166"/>
        <v>103.66987711723681</v>
      </c>
      <c r="W211" s="198"/>
    </row>
    <row r="212" spans="1:28" ht="36" customHeight="1">
      <c r="A212" s="200"/>
      <c r="B212" s="89"/>
      <c r="C212" s="200"/>
      <c r="D212" s="89" t="str">
        <f>D204</f>
        <v>льготный тариф на водоотведение для населения (НДС не облагается)</v>
      </c>
      <c r="E212" s="51">
        <v>28.13</v>
      </c>
      <c r="F212" s="51">
        <v>28.13</v>
      </c>
      <c r="G212" s="51">
        <v>29.54</v>
      </c>
      <c r="H212" s="52">
        <f t="shared" si="167"/>
        <v>100</v>
      </c>
      <c r="I212" s="52">
        <f t="shared" si="168"/>
        <v>105.01244223249199</v>
      </c>
      <c r="J212" s="51">
        <f t="shared" si="159"/>
        <v>29.54</v>
      </c>
      <c r="K212" s="51">
        <v>29.54</v>
      </c>
      <c r="L212" s="51">
        <v>30.8</v>
      </c>
      <c r="M212" s="52">
        <f t="shared" si="169"/>
        <v>100</v>
      </c>
      <c r="N212" s="53">
        <f t="shared" si="171"/>
        <v>104.2654028436019</v>
      </c>
      <c r="O212" s="51">
        <v>31.32</v>
      </c>
      <c r="P212" s="51">
        <v>31.79</v>
      </c>
      <c r="Q212" s="52">
        <f t="shared" si="162"/>
        <v>101.6883116883117</v>
      </c>
      <c r="R212" s="52">
        <f t="shared" si="163"/>
        <v>101.50063856960408</v>
      </c>
      <c r="S212" s="143">
        <f t="shared" si="164"/>
        <v>31.79</v>
      </c>
      <c r="T212" s="121">
        <v>33.57</v>
      </c>
      <c r="U212" s="144">
        <f t="shared" si="165"/>
        <v>100</v>
      </c>
      <c r="V212" s="144">
        <f t="shared" si="166"/>
        <v>105.59924504561182</v>
      </c>
      <c r="W212" s="198"/>
    </row>
    <row r="213" spans="1:28" ht="16.5" customHeight="1">
      <c r="A213" s="200">
        <v>9</v>
      </c>
      <c r="B213" s="89"/>
      <c r="C213" s="200" t="s">
        <v>509</v>
      </c>
      <c r="D213" s="89" t="s">
        <v>20</v>
      </c>
      <c r="E213" s="51">
        <v>45.96</v>
      </c>
      <c r="F213" s="51">
        <v>45.96</v>
      </c>
      <c r="G213" s="51">
        <v>46.76</v>
      </c>
      <c r="H213" s="52">
        <f t="shared" si="167"/>
        <v>100</v>
      </c>
      <c r="I213" s="52">
        <f t="shared" si="168"/>
        <v>101.74064403829416</v>
      </c>
      <c r="J213" s="51">
        <f t="shared" si="159"/>
        <v>46.76</v>
      </c>
      <c r="K213" s="51">
        <v>46.76</v>
      </c>
      <c r="L213" s="51">
        <v>52.57</v>
      </c>
      <c r="M213" s="52">
        <f t="shared" si="169"/>
        <v>100</v>
      </c>
      <c r="N213" s="53">
        <f t="shared" si="171"/>
        <v>112.42514970059881</v>
      </c>
      <c r="O213" s="51">
        <f t="shared" si="172"/>
        <v>52.57</v>
      </c>
      <c r="P213" s="51">
        <v>68.349999999999994</v>
      </c>
      <c r="Q213" s="52">
        <f t="shared" si="162"/>
        <v>100</v>
      </c>
      <c r="R213" s="52">
        <f t="shared" si="163"/>
        <v>130.01712003043559</v>
      </c>
      <c r="S213" s="143">
        <f t="shared" si="164"/>
        <v>68.349999999999994</v>
      </c>
      <c r="T213" s="121">
        <v>68.739999999999995</v>
      </c>
      <c r="U213" s="144">
        <f t="shared" si="165"/>
        <v>100</v>
      </c>
      <c r="V213" s="144">
        <f t="shared" si="166"/>
        <v>100.57059253840525</v>
      </c>
      <c r="W213" s="198"/>
    </row>
    <row r="214" spans="1:28" ht="36" customHeight="1">
      <c r="A214" s="200"/>
      <c r="B214" s="89"/>
      <c r="C214" s="200"/>
      <c r="D214" s="89" t="str">
        <f>D210</f>
        <v>льготный тариф на питьевую воду для населения (НДС не облагается)</v>
      </c>
      <c r="E214" s="51">
        <v>33.049999999999997</v>
      </c>
      <c r="F214" s="51">
        <v>33.049999999999997</v>
      </c>
      <c r="G214" s="51">
        <v>34.700000000000003</v>
      </c>
      <c r="H214" s="52">
        <f t="shared" si="167"/>
        <v>100</v>
      </c>
      <c r="I214" s="52">
        <f t="shared" si="168"/>
        <v>104.9924357034796</v>
      </c>
      <c r="J214" s="51">
        <f t="shared" ref="J214:J233" si="174">G214</f>
        <v>34.700000000000003</v>
      </c>
      <c r="K214" s="51">
        <v>34.700000000000003</v>
      </c>
      <c r="L214" s="51">
        <v>36.19</v>
      </c>
      <c r="M214" s="52">
        <f t="shared" si="169"/>
        <v>100</v>
      </c>
      <c r="N214" s="53">
        <f t="shared" si="171"/>
        <v>104.29394812680113</v>
      </c>
      <c r="O214" s="51">
        <v>36.799999999999997</v>
      </c>
      <c r="P214" s="51">
        <v>37.36</v>
      </c>
      <c r="Q214" s="52">
        <f t="shared" si="162"/>
        <v>101.68554849405913</v>
      </c>
      <c r="R214" s="52">
        <f t="shared" si="163"/>
        <v>101.52173913043478</v>
      </c>
      <c r="S214" s="143">
        <f t="shared" si="164"/>
        <v>37.36</v>
      </c>
      <c r="T214" s="121">
        <v>39.450000000000003</v>
      </c>
      <c r="U214" s="144">
        <f t="shared" si="165"/>
        <v>100</v>
      </c>
      <c r="V214" s="144">
        <f t="shared" si="166"/>
        <v>105.59421841541756</v>
      </c>
      <c r="W214" s="198"/>
    </row>
    <row r="215" spans="1:28" ht="22.5" customHeight="1">
      <c r="A215" s="200"/>
      <c r="B215" s="89"/>
      <c r="C215" s="200"/>
      <c r="D215" s="89" t="s">
        <v>21</v>
      </c>
      <c r="E215" s="51">
        <v>30.23</v>
      </c>
      <c r="F215" s="51">
        <v>30.23</v>
      </c>
      <c r="G215" s="51">
        <v>30.34</v>
      </c>
      <c r="H215" s="52">
        <f t="shared" si="167"/>
        <v>100</v>
      </c>
      <c r="I215" s="52">
        <f t="shared" si="168"/>
        <v>100.36387694343367</v>
      </c>
      <c r="J215" s="51">
        <f t="shared" si="174"/>
        <v>30.34</v>
      </c>
      <c r="K215" s="51">
        <v>30.2</v>
      </c>
      <c r="L215" s="51">
        <v>30.2</v>
      </c>
      <c r="M215" s="52">
        <f t="shared" si="169"/>
        <v>99.538562953197101</v>
      </c>
      <c r="N215" s="53">
        <f t="shared" si="171"/>
        <v>100</v>
      </c>
      <c r="O215" s="51">
        <f t="shared" si="172"/>
        <v>30.2</v>
      </c>
      <c r="P215" s="51">
        <v>39.01</v>
      </c>
      <c r="Q215" s="52">
        <f t="shared" si="162"/>
        <v>100</v>
      </c>
      <c r="R215" s="52">
        <f t="shared" si="163"/>
        <v>129.17218543046357</v>
      </c>
      <c r="S215" s="143">
        <f t="shared" si="164"/>
        <v>39.01</v>
      </c>
      <c r="T215" s="121">
        <v>40.19</v>
      </c>
      <c r="U215" s="144">
        <f t="shared" si="165"/>
        <v>100</v>
      </c>
      <c r="V215" s="144">
        <f t="shared" si="166"/>
        <v>103.0248654191233</v>
      </c>
      <c r="W215" s="198"/>
    </row>
    <row r="216" spans="1:28" ht="29.25" customHeight="1">
      <c r="A216" s="200"/>
      <c r="B216" s="89"/>
      <c r="C216" s="200"/>
      <c r="D216" s="89" t="str">
        <f>D212</f>
        <v>льготный тариф на водоотведение для населения (НДС не облагается)</v>
      </c>
      <c r="E216" s="51">
        <v>23.94</v>
      </c>
      <c r="F216" s="51">
        <v>23.94</v>
      </c>
      <c r="G216" s="51">
        <v>25.14</v>
      </c>
      <c r="H216" s="52">
        <f t="shared" si="167"/>
        <v>100</v>
      </c>
      <c r="I216" s="52">
        <f t="shared" si="168"/>
        <v>105.0125313283208</v>
      </c>
      <c r="J216" s="51">
        <f t="shared" si="174"/>
        <v>25.14</v>
      </c>
      <c r="K216" s="51">
        <v>25.14</v>
      </c>
      <c r="L216" s="51">
        <v>26.22</v>
      </c>
      <c r="M216" s="52">
        <f t="shared" si="169"/>
        <v>100</v>
      </c>
      <c r="N216" s="53">
        <f t="shared" si="171"/>
        <v>104.29594272076372</v>
      </c>
      <c r="O216" s="51">
        <v>26.66</v>
      </c>
      <c r="P216" s="51">
        <v>27.06</v>
      </c>
      <c r="Q216" s="52">
        <f t="shared" si="162"/>
        <v>101.67810831426391</v>
      </c>
      <c r="R216" s="52">
        <f t="shared" si="163"/>
        <v>101.50037509377343</v>
      </c>
      <c r="S216" s="143">
        <f t="shared" si="164"/>
        <v>27.06</v>
      </c>
      <c r="T216" s="121">
        <v>28.58</v>
      </c>
      <c r="U216" s="144">
        <f t="shared" si="165"/>
        <v>100</v>
      </c>
      <c r="V216" s="144">
        <f t="shared" si="166"/>
        <v>105.61714708056171</v>
      </c>
      <c r="W216" s="198"/>
    </row>
    <row r="217" spans="1:28" ht="20.25" customHeight="1">
      <c r="A217" s="200">
        <v>10</v>
      </c>
      <c r="B217" s="89"/>
      <c r="C217" s="200" t="s">
        <v>510</v>
      </c>
      <c r="D217" s="89" t="s">
        <v>20</v>
      </c>
      <c r="E217" s="51">
        <v>25.93</v>
      </c>
      <c r="F217" s="51">
        <v>25.93</v>
      </c>
      <c r="G217" s="51">
        <v>27.63</v>
      </c>
      <c r="H217" s="52">
        <f t="shared" si="167"/>
        <v>100</v>
      </c>
      <c r="I217" s="52">
        <f t="shared" si="168"/>
        <v>106.55611261087543</v>
      </c>
      <c r="J217" s="51">
        <f t="shared" si="174"/>
        <v>27.63</v>
      </c>
      <c r="K217" s="51">
        <v>27.63</v>
      </c>
      <c r="L217" s="51">
        <v>30.83</v>
      </c>
      <c r="M217" s="52">
        <f t="shared" si="169"/>
        <v>100</v>
      </c>
      <c r="N217" s="53">
        <f t="shared" si="171"/>
        <v>111.58161418747738</v>
      </c>
      <c r="O217" s="51">
        <v>30.11</v>
      </c>
      <c r="P217" s="51">
        <v>36.130000000000003</v>
      </c>
      <c r="Q217" s="52">
        <f t="shared" si="162"/>
        <v>97.664612390528703</v>
      </c>
      <c r="R217" s="52">
        <f t="shared" si="163"/>
        <v>119.99335768847561</v>
      </c>
      <c r="S217" s="143">
        <f t="shared" si="164"/>
        <v>36.130000000000003</v>
      </c>
      <c r="T217" s="121">
        <v>39.869999999999997</v>
      </c>
      <c r="U217" s="144">
        <f t="shared" si="165"/>
        <v>100</v>
      </c>
      <c r="V217" s="144">
        <f t="shared" si="166"/>
        <v>110.35150844173816</v>
      </c>
      <c r="W217" s="198"/>
    </row>
    <row r="218" spans="1:28" ht="34.5" customHeight="1">
      <c r="A218" s="200"/>
      <c r="B218" s="89"/>
      <c r="C218" s="200"/>
      <c r="D218" s="89" t="str">
        <f>D210</f>
        <v>льготный тариф на питьевую воду для населения (НДС не облагается)</v>
      </c>
      <c r="E218" s="51">
        <v>30.44</v>
      </c>
      <c r="F218" s="51">
        <v>30.44</v>
      </c>
      <c r="G218" s="51">
        <v>31.96</v>
      </c>
      <c r="H218" s="52">
        <f t="shared" si="167"/>
        <v>100</v>
      </c>
      <c r="I218" s="52">
        <f t="shared" si="168"/>
        <v>104.9934296977661</v>
      </c>
      <c r="J218" s="51">
        <f t="shared" si="174"/>
        <v>31.96</v>
      </c>
      <c r="K218" s="51">
        <v>31.96</v>
      </c>
      <c r="L218" s="51">
        <v>33.33</v>
      </c>
      <c r="M218" s="52">
        <f t="shared" si="169"/>
        <v>100</v>
      </c>
      <c r="N218" s="53">
        <f t="shared" si="171"/>
        <v>104.28660826032541</v>
      </c>
      <c r="O218" s="51">
        <v>33.9</v>
      </c>
      <c r="P218" s="51">
        <v>34.4</v>
      </c>
      <c r="Q218" s="52">
        <f t="shared" si="162"/>
        <v>101.71017101710171</v>
      </c>
      <c r="R218" s="52">
        <f t="shared" si="163"/>
        <v>101.47492625368733</v>
      </c>
      <c r="S218" s="143">
        <f t="shared" si="164"/>
        <v>34.4</v>
      </c>
      <c r="T218" s="121">
        <v>36.33</v>
      </c>
      <c r="U218" s="144">
        <f t="shared" si="165"/>
        <v>100</v>
      </c>
      <c r="V218" s="144">
        <f t="shared" si="166"/>
        <v>105.61046511627907</v>
      </c>
      <c r="W218" s="198"/>
    </row>
    <row r="219" spans="1:28" ht="21" customHeight="1">
      <c r="A219" s="200"/>
      <c r="B219" s="89"/>
      <c r="C219" s="200"/>
      <c r="D219" s="89" t="s">
        <v>21</v>
      </c>
      <c r="E219" s="51">
        <v>12.83</v>
      </c>
      <c r="F219" s="51">
        <v>12.83</v>
      </c>
      <c r="G219" s="51">
        <v>13.48</v>
      </c>
      <c r="H219" s="52">
        <f t="shared" si="167"/>
        <v>100</v>
      </c>
      <c r="I219" s="52">
        <f t="shared" si="168"/>
        <v>105.06625097427904</v>
      </c>
      <c r="J219" s="51">
        <f t="shared" si="174"/>
        <v>13.48</v>
      </c>
      <c r="K219" s="51">
        <v>13.48</v>
      </c>
      <c r="L219" s="51">
        <v>17.16</v>
      </c>
      <c r="M219" s="52">
        <f t="shared" si="169"/>
        <v>100</v>
      </c>
      <c r="N219" s="53">
        <f t="shared" si="171"/>
        <v>127.29970326409494</v>
      </c>
      <c r="O219" s="51">
        <f t="shared" si="172"/>
        <v>17.16</v>
      </c>
      <c r="P219" s="51">
        <v>21.83</v>
      </c>
      <c r="Q219" s="52">
        <f t="shared" si="162"/>
        <v>100</v>
      </c>
      <c r="R219" s="52">
        <f t="shared" si="163"/>
        <v>127.21445221445219</v>
      </c>
      <c r="S219" s="143">
        <f t="shared" si="164"/>
        <v>21.83</v>
      </c>
      <c r="T219" s="121">
        <v>23.49</v>
      </c>
      <c r="U219" s="144">
        <f t="shared" si="165"/>
        <v>100</v>
      </c>
      <c r="V219" s="144">
        <f t="shared" si="166"/>
        <v>107.6042143838754</v>
      </c>
      <c r="W219" s="198"/>
      <c r="AB219" s="8"/>
    </row>
    <row r="220" spans="1:28" ht="32.25" customHeight="1">
      <c r="A220" s="200"/>
      <c r="B220" s="89"/>
      <c r="C220" s="200"/>
      <c r="D220" s="89" t="str">
        <f>D216</f>
        <v>льготный тариф на водоотведение для населения (НДС не облагается)</v>
      </c>
      <c r="E220" s="51">
        <v>12.55</v>
      </c>
      <c r="F220" s="51">
        <v>12.55</v>
      </c>
      <c r="G220" s="51">
        <v>13.18</v>
      </c>
      <c r="H220" s="52">
        <f t="shared" si="167"/>
        <v>100</v>
      </c>
      <c r="I220" s="52">
        <f t="shared" si="168"/>
        <v>105.01992031872508</v>
      </c>
      <c r="J220" s="51">
        <f t="shared" si="174"/>
        <v>13.18</v>
      </c>
      <c r="K220" s="51">
        <v>13.18</v>
      </c>
      <c r="L220" s="51">
        <v>13.75</v>
      </c>
      <c r="M220" s="52">
        <f t="shared" si="169"/>
        <v>100</v>
      </c>
      <c r="N220" s="53">
        <f t="shared" si="171"/>
        <v>104.32473444613051</v>
      </c>
      <c r="O220" s="51">
        <v>13.98</v>
      </c>
      <c r="P220" s="51">
        <v>14.18</v>
      </c>
      <c r="Q220" s="52">
        <f t="shared" si="162"/>
        <v>101.67272727272727</v>
      </c>
      <c r="R220" s="52">
        <f t="shared" si="163"/>
        <v>101.43061516452074</v>
      </c>
      <c r="S220" s="143">
        <f t="shared" si="164"/>
        <v>14.18</v>
      </c>
      <c r="T220" s="121">
        <v>14.97</v>
      </c>
      <c r="U220" s="144">
        <f t="shared" si="165"/>
        <v>100</v>
      </c>
      <c r="V220" s="144">
        <f t="shared" si="166"/>
        <v>105.57122708039492</v>
      </c>
      <c r="W220" s="199"/>
    </row>
    <row r="221" spans="1:28" ht="51" customHeight="1">
      <c r="A221" s="89">
        <v>11</v>
      </c>
      <c r="B221" s="89"/>
      <c r="C221" s="89" t="s">
        <v>273</v>
      </c>
      <c r="D221" s="89" t="s">
        <v>20</v>
      </c>
      <c r="E221" s="51">
        <v>43.53</v>
      </c>
      <c r="F221" s="51">
        <v>34.119999999999997</v>
      </c>
      <c r="G221" s="51">
        <v>34.119999999999997</v>
      </c>
      <c r="H221" s="52">
        <f t="shared" si="167"/>
        <v>78.382724557776243</v>
      </c>
      <c r="I221" s="52">
        <f t="shared" si="168"/>
        <v>100</v>
      </c>
      <c r="J221" s="51">
        <f t="shared" si="174"/>
        <v>34.119999999999997</v>
      </c>
      <c r="K221" s="51">
        <v>34.119999999999997</v>
      </c>
      <c r="L221" s="51">
        <v>35.49</v>
      </c>
      <c r="M221" s="52">
        <f t="shared" si="169"/>
        <v>100</v>
      </c>
      <c r="N221" s="53">
        <f t="shared" si="171"/>
        <v>104.01524032825324</v>
      </c>
      <c r="O221" s="51">
        <f t="shared" si="172"/>
        <v>35.49</v>
      </c>
      <c r="P221" s="51">
        <v>36.020000000000003</v>
      </c>
      <c r="Q221" s="52">
        <f t="shared" si="162"/>
        <v>100</v>
      </c>
      <c r="R221" s="52">
        <f t="shared" si="163"/>
        <v>101.49337841645534</v>
      </c>
      <c r="S221" s="143">
        <f t="shared" si="164"/>
        <v>36.020000000000003</v>
      </c>
      <c r="T221" s="121">
        <v>38.04</v>
      </c>
      <c r="U221" s="144">
        <f t="shared" si="165"/>
        <v>100</v>
      </c>
      <c r="V221" s="144">
        <f t="shared" si="166"/>
        <v>105.60799555802332</v>
      </c>
      <c r="W221" s="197" t="s">
        <v>511</v>
      </c>
    </row>
    <row r="222" spans="1:28" ht="38.25" customHeight="1">
      <c r="A222" s="89">
        <v>12</v>
      </c>
      <c r="B222" s="89"/>
      <c r="C222" s="89" t="s">
        <v>272</v>
      </c>
      <c r="D222" s="89" t="s">
        <v>21</v>
      </c>
      <c r="E222" s="51">
        <v>47.72</v>
      </c>
      <c r="F222" s="51">
        <v>47.72</v>
      </c>
      <c r="G222" s="51">
        <v>52.18</v>
      </c>
      <c r="H222" s="52">
        <f t="shared" si="167"/>
        <v>100</v>
      </c>
      <c r="I222" s="52">
        <f t="shared" si="168"/>
        <v>109.34618608549876</v>
      </c>
      <c r="J222" s="51">
        <f t="shared" si="174"/>
        <v>52.18</v>
      </c>
      <c r="K222" s="51">
        <v>52.18</v>
      </c>
      <c r="L222" s="51">
        <v>55.47</v>
      </c>
      <c r="M222" s="52">
        <f t="shared" si="169"/>
        <v>100</v>
      </c>
      <c r="N222" s="53">
        <f t="shared" si="171"/>
        <v>106.30509773859715</v>
      </c>
      <c r="O222" s="51">
        <f t="shared" si="172"/>
        <v>55.47</v>
      </c>
      <c r="P222" s="51">
        <v>57.01</v>
      </c>
      <c r="Q222" s="52">
        <f t="shared" si="162"/>
        <v>100</v>
      </c>
      <c r="R222" s="52">
        <f t="shared" si="163"/>
        <v>102.77627546421488</v>
      </c>
      <c r="S222" s="143">
        <f t="shared" si="164"/>
        <v>57.01</v>
      </c>
      <c r="T222" s="121">
        <v>58.63</v>
      </c>
      <c r="U222" s="144">
        <f t="shared" si="165"/>
        <v>100</v>
      </c>
      <c r="V222" s="144">
        <f t="shared" si="166"/>
        <v>102.84160673566043</v>
      </c>
      <c r="W222" s="198"/>
    </row>
    <row r="223" spans="1:28" ht="42.75" customHeight="1">
      <c r="A223" s="197">
        <v>13</v>
      </c>
      <c r="B223" s="89"/>
      <c r="C223" s="197" t="s">
        <v>512</v>
      </c>
      <c r="D223" s="89" t="s">
        <v>20</v>
      </c>
      <c r="E223" s="51" t="s">
        <v>31</v>
      </c>
      <c r="F223" s="51">
        <v>31.23</v>
      </c>
      <c r="G223" s="51">
        <v>32.549999999999997</v>
      </c>
      <c r="H223" s="51" t="s">
        <v>31</v>
      </c>
      <c r="I223" s="52">
        <f t="shared" si="168"/>
        <v>104.2267050912584</v>
      </c>
      <c r="J223" s="51">
        <f t="shared" si="174"/>
        <v>32.549999999999997</v>
      </c>
      <c r="K223" s="51">
        <v>38.409999999999997</v>
      </c>
      <c r="L223" s="51">
        <v>42.28</v>
      </c>
      <c r="M223" s="51">
        <v>100</v>
      </c>
      <c r="N223" s="53">
        <f t="shared" si="171"/>
        <v>110.07550117156993</v>
      </c>
      <c r="O223" s="51">
        <v>41.06</v>
      </c>
      <c r="P223" s="51">
        <v>41.06</v>
      </c>
      <c r="Q223" s="52">
        <f t="shared" si="162"/>
        <v>97.114474929044476</v>
      </c>
      <c r="R223" s="52">
        <f t="shared" si="163"/>
        <v>100</v>
      </c>
      <c r="S223" s="143">
        <f t="shared" si="164"/>
        <v>41.06</v>
      </c>
      <c r="T223" s="121">
        <v>41.9</v>
      </c>
      <c r="U223" s="144">
        <f t="shared" si="165"/>
        <v>100</v>
      </c>
      <c r="V223" s="144">
        <f t="shared" si="166"/>
        <v>102.04578665367754</v>
      </c>
      <c r="W223" s="198"/>
    </row>
    <row r="224" spans="1:28" ht="81.75" customHeight="1">
      <c r="A224" s="198"/>
      <c r="B224" s="89"/>
      <c r="C224" s="198"/>
      <c r="D224" s="89" t="s">
        <v>24</v>
      </c>
      <c r="E224" s="51" t="s">
        <v>31</v>
      </c>
      <c r="F224" s="51">
        <v>28.32</v>
      </c>
      <c r="G224" s="51">
        <v>29.73</v>
      </c>
      <c r="H224" s="51" t="s">
        <v>31</v>
      </c>
      <c r="I224" s="52">
        <f t="shared" si="168"/>
        <v>104.97881355932203</v>
      </c>
      <c r="J224" s="51">
        <f t="shared" si="174"/>
        <v>29.73</v>
      </c>
      <c r="K224" s="51">
        <v>29.73</v>
      </c>
      <c r="L224" s="51">
        <v>31</v>
      </c>
      <c r="M224" s="51">
        <v>100</v>
      </c>
      <c r="N224" s="53">
        <f t="shared" si="171"/>
        <v>104.27177934746048</v>
      </c>
      <c r="O224" s="51">
        <f t="shared" si="172"/>
        <v>31</v>
      </c>
      <c r="P224" s="51">
        <v>31.46</v>
      </c>
      <c r="Q224" s="52">
        <f t="shared" si="162"/>
        <v>100</v>
      </c>
      <c r="R224" s="52">
        <f t="shared" si="163"/>
        <v>101.48387096774194</v>
      </c>
      <c r="S224" s="143">
        <f t="shared" si="164"/>
        <v>31.46</v>
      </c>
      <c r="T224" s="121">
        <v>33.22</v>
      </c>
      <c r="U224" s="144">
        <f t="shared" si="165"/>
        <v>100</v>
      </c>
      <c r="V224" s="144">
        <f t="shared" si="166"/>
        <v>105.59440559440559</v>
      </c>
      <c r="W224" s="198"/>
    </row>
    <row r="225" spans="1:23" ht="48" customHeight="1">
      <c r="A225" s="198"/>
      <c r="B225" s="89"/>
      <c r="C225" s="198"/>
      <c r="D225" s="89" t="s">
        <v>21</v>
      </c>
      <c r="E225" s="51" t="s">
        <v>31</v>
      </c>
      <c r="F225" s="51">
        <v>24.17</v>
      </c>
      <c r="G225" s="51">
        <v>25.38</v>
      </c>
      <c r="H225" s="51" t="s">
        <v>31</v>
      </c>
      <c r="I225" s="52">
        <f t="shared" si="168"/>
        <v>105.00620604054612</v>
      </c>
      <c r="J225" s="51">
        <f t="shared" si="174"/>
        <v>25.38</v>
      </c>
      <c r="K225" s="51">
        <v>29.95</v>
      </c>
      <c r="L225" s="51">
        <v>31.26</v>
      </c>
      <c r="M225" s="51">
        <v>100</v>
      </c>
      <c r="N225" s="53">
        <f t="shared" si="171"/>
        <v>104.37395659432389</v>
      </c>
      <c r="O225" s="51">
        <v>24.7</v>
      </c>
      <c r="P225" s="51">
        <v>25.07</v>
      </c>
      <c r="Q225" s="52">
        <f t="shared" si="162"/>
        <v>79.014715291106839</v>
      </c>
      <c r="R225" s="52">
        <f t="shared" si="163"/>
        <v>101.49797570850203</v>
      </c>
      <c r="S225" s="143">
        <f t="shared" si="164"/>
        <v>25.07</v>
      </c>
      <c r="T225" s="121">
        <v>29.97</v>
      </c>
      <c r="U225" s="144">
        <f t="shared" si="165"/>
        <v>100</v>
      </c>
      <c r="V225" s="144">
        <f t="shared" si="166"/>
        <v>119.54527323494216</v>
      </c>
      <c r="W225" s="198"/>
    </row>
    <row r="226" spans="1:23" ht="48" customHeight="1">
      <c r="A226" s="199"/>
      <c r="B226" s="89"/>
      <c r="C226" s="199"/>
      <c r="D226" s="89" t="s">
        <v>74</v>
      </c>
      <c r="E226" s="51" t="s">
        <v>31</v>
      </c>
      <c r="F226" s="51">
        <v>22.55</v>
      </c>
      <c r="G226" s="51">
        <v>23.68</v>
      </c>
      <c r="H226" s="51" t="s">
        <v>31</v>
      </c>
      <c r="I226" s="52">
        <f t="shared" si="168"/>
        <v>105.0110864745011</v>
      </c>
      <c r="J226" s="51">
        <f t="shared" si="174"/>
        <v>23.68</v>
      </c>
      <c r="K226" s="51">
        <v>23.68</v>
      </c>
      <c r="L226" s="51">
        <v>24.7</v>
      </c>
      <c r="M226" s="51">
        <v>100</v>
      </c>
      <c r="N226" s="53">
        <f t="shared" si="171"/>
        <v>104.30743243243244</v>
      </c>
      <c r="O226" s="51">
        <f t="shared" si="172"/>
        <v>24.7</v>
      </c>
      <c r="P226" s="51">
        <v>25.07</v>
      </c>
      <c r="Q226" s="52">
        <f t="shared" si="162"/>
        <v>100</v>
      </c>
      <c r="R226" s="52">
        <f t="shared" si="163"/>
        <v>101.49797570850203</v>
      </c>
      <c r="S226" s="143">
        <f t="shared" si="164"/>
        <v>25.07</v>
      </c>
      <c r="T226" s="121">
        <v>26.47</v>
      </c>
      <c r="U226" s="144">
        <f t="shared" si="165"/>
        <v>100</v>
      </c>
      <c r="V226" s="144">
        <f t="shared" si="166"/>
        <v>105.58436378141205</v>
      </c>
      <c r="W226" s="198"/>
    </row>
    <row r="227" spans="1:23" ht="92.25" customHeight="1">
      <c r="A227" s="89">
        <v>14</v>
      </c>
      <c r="B227" s="89"/>
      <c r="C227" s="89" t="s">
        <v>235</v>
      </c>
      <c r="D227" s="89" t="s">
        <v>20</v>
      </c>
      <c r="E227" s="51">
        <v>8.85</v>
      </c>
      <c r="F227" s="51">
        <v>8.85</v>
      </c>
      <c r="G227" s="51">
        <v>9.94</v>
      </c>
      <c r="H227" s="52">
        <f t="shared" si="167"/>
        <v>100</v>
      </c>
      <c r="I227" s="52">
        <f t="shared" si="168"/>
        <v>112.31638418079095</v>
      </c>
      <c r="J227" s="51">
        <f t="shared" si="174"/>
        <v>9.94</v>
      </c>
      <c r="K227" s="51">
        <v>9.8699999999999992</v>
      </c>
      <c r="L227" s="51">
        <v>9.8699999999999992</v>
      </c>
      <c r="M227" s="52">
        <f t="shared" ref="M227:M233" si="175">K227/J227*100</f>
        <v>99.295774647887328</v>
      </c>
      <c r="N227" s="53">
        <f t="shared" si="171"/>
        <v>100</v>
      </c>
      <c r="O227" s="51">
        <f t="shared" si="172"/>
        <v>9.8699999999999992</v>
      </c>
      <c r="P227" s="51">
        <v>10.06</v>
      </c>
      <c r="Q227" s="52">
        <f t="shared" si="162"/>
        <v>100</v>
      </c>
      <c r="R227" s="52">
        <f t="shared" si="163"/>
        <v>101.92502532928067</v>
      </c>
      <c r="S227" s="143">
        <f t="shared" si="164"/>
        <v>10.06</v>
      </c>
      <c r="T227" s="121">
        <v>10.61</v>
      </c>
      <c r="U227" s="144">
        <f t="shared" si="165"/>
        <v>100</v>
      </c>
      <c r="V227" s="144">
        <f t="shared" si="166"/>
        <v>105.46719681908547</v>
      </c>
      <c r="W227" s="199"/>
    </row>
    <row r="228" spans="1:23" ht="48" customHeight="1">
      <c r="A228" s="197">
        <v>15</v>
      </c>
      <c r="B228" s="89"/>
      <c r="C228" s="197" t="s">
        <v>236</v>
      </c>
      <c r="D228" s="89" t="s">
        <v>20</v>
      </c>
      <c r="E228" s="51">
        <v>26.7</v>
      </c>
      <c r="F228" s="51">
        <f>E228</f>
        <v>26.7</v>
      </c>
      <c r="G228" s="51">
        <v>27.58</v>
      </c>
      <c r="H228" s="52">
        <f t="shared" si="167"/>
        <v>100</v>
      </c>
      <c r="I228" s="52">
        <f t="shared" si="168"/>
        <v>103.29588014981272</v>
      </c>
      <c r="J228" s="51">
        <f t="shared" si="174"/>
        <v>27.58</v>
      </c>
      <c r="K228" s="51">
        <f>J228</f>
        <v>27.58</v>
      </c>
      <c r="L228" s="51">
        <v>32.35</v>
      </c>
      <c r="M228" s="52">
        <f t="shared" si="175"/>
        <v>100</v>
      </c>
      <c r="N228" s="53">
        <f t="shared" si="171"/>
        <v>117.29514140681654</v>
      </c>
      <c r="O228" s="51">
        <v>32.17</v>
      </c>
      <c r="P228" s="51">
        <v>32.17</v>
      </c>
      <c r="Q228" s="52">
        <f t="shared" si="162"/>
        <v>99.443585780525495</v>
      </c>
      <c r="R228" s="52">
        <f t="shared" si="163"/>
        <v>100</v>
      </c>
      <c r="S228" s="143">
        <v>28.5</v>
      </c>
      <c r="T228" s="121">
        <v>30.09</v>
      </c>
      <c r="U228" s="144">
        <f t="shared" si="165"/>
        <v>88.591855766241835</v>
      </c>
      <c r="V228" s="144">
        <f t="shared" si="166"/>
        <v>105.57894736842105</v>
      </c>
      <c r="W228" s="200" t="s">
        <v>496</v>
      </c>
    </row>
    <row r="229" spans="1:23" ht="75.75" customHeight="1">
      <c r="A229" s="198"/>
      <c r="B229" s="89"/>
      <c r="C229" s="198"/>
      <c r="D229" s="89" t="s">
        <v>314</v>
      </c>
      <c r="E229" s="51">
        <v>30.25</v>
      </c>
      <c r="F229" s="51">
        <f>E229</f>
        <v>30.25</v>
      </c>
      <c r="G229" s="51">
        <v>31.77</v>
      </c>
      <c r="H229" s="52">
        <f t="shared" si="167"/>
        <v>100</v>
      </c>
      <c r="I229" s="52">
        <f t="shared" si="168"/>
        <v>105.02479338842976</v>
      </c>
      <c r="J229" s="51">
        <f t="shared" si="174"/>
        <v>31.77</v>
      </c>
      <c r="K229" s="51">
        <f>J229</f>
        <v>31.77</v>
      </c>
      <c r="L229" s="51">
        <v>33.130000000000003</v>
      </c>
      <c r="M229" s="52">
        <f>K229/J229*100</f>
        <v>100</v>
      </c>
      <c r="N229" s="53">
        <f t="shared" si="171"/>
        <v>104.28076802014481</v>
      </c>
      <c r="O229" s="51">
        <v>33.700000000000003</v>
      </c>
      <c r="P229" s="51">
        <v>34.200000000000003</v>
      </c>
      <c r="Q229" s="52">
        <f t="shared" si="162"/>
        <v>101.72049501961968</v>
      </c>
      <c r="R229" s="52">
        <f t="shared" si="163"/>
        <v>101.48367952522254</v>
      </c>
      <c r="S229" s="143">
        <f t="shared" si="164"/>
        <v>34.200000000000003</v>
      </c>
      <c r="T229" s="121">
        <v>36.11</v>
      </c>
      <c r="U229" s="144">
        <f t="shared" si="165"/>
        <v>100</v>
      </c>
      <c r="V229" s="144">
        <f t="shared" si="166"/>
        <v>105.58479532163743</v>
      </c>
      <c r="W229" s="200"/>
    </row>
    <row r="230" spans="1:23">
      <c r="A230" s="198"/>
      <c r="B230" s="89"/>
      <c r="C230" s="198"/>
      <c r="D230" s="89" t="s">
        <v>21</v>
      </c>
      <c r="E230" s="51">
        <v>20.51</v>
      </c>
      <c r="F230" s="51">
        <f>E230</f>
        <v>20.51</v>
      </c>
      <c r="G230" s="51">
        <v>20.57</v>
      </c>
      <c r="H230" s="52">
        <f t="shared" si="167"/>
        <v>100</v>
      </c>
      <c r="I230" s="52">
        <f t="shared" si="168"/>
        <v>100.29254022428083</v>
      </c>
      <c r="J230" s="51">
        <f t="shared" si="174"/>
        <v>20.57</v>
      </c>
      <c r="K230" s="51">
        <f>J230</f>
        <v>20.57</v>
      </c>
      <c r="L230" s="51">
        <v>51.21</v>
      </c>
      <c r="M230" s="52">
        <f>K230/J230*100</f>
        <v>100</v>
      </c>
      <c r="N230" s="53">
        <f t="shared" si="171"/>
        <v>248.95478852698102</v>
      </c>
      <c r="O230" s="51">
        <v>49.22</v>
      </c>
      <c r="P230" s="51">
        <v>49.22</v>
      </c>
      <c r="Q230" s="52">
        <f t="shared" si="162"/>
        <v>96.114040226518256</v>
      </c>
      <c r="R230" s="52">
        <f t="shared" si="163"/>
        <v>100</v>
      </c>
      <c r="S230" s="143">
        <v>37.44</v>
      </c>
      <c r="T230" s="121">
        <v>37.44</v>
      </c>
      <c r="U230" s="144">
        <f t="shared" si="165"/>
        <v>76.066639577407557</v>
      </c>
      <c r="V230" s="144">
        <f t="shared" si="166"/>
        <v>100</v>
      </c>
      <c r="W230" s="200"/>
    </row>
    <row r="231" spans="1:23" ht="30">
      <c r="A231" s="199"/>
      <c r="B231" s="89"/>
      <c r="C231" s="199"/>
      <c r="D231" s="89" t="s">
        <v>313</v>
      </c>
      <c r="E231" s="51">
        <v>20.78</v>
      </c>
      <c r="F231" s="51">
        <f>E231</f>
        <v>20.78</v>
      </c>
      <c r="G231" s="51">
        <v>21.82</v>
      </c>
      <c r="H231" s="52">
        <f t="shared" si="167"/>
        <v>100</v>
      </c>
      <c r="I231" s="52">
        <f t="shared" si="168"/>
        <v>105.00481231953802</v>
      </c>
      <c r="J231" s="51">
        <f t="shared" si="174"/>
        <v>21.82</v>
      </c>
      <c r="K231" s="51">
        <f>J231</f>
        <v>21.82</v>
      </c>
      <c r="L231" s="51">
        <v>22.76</v>
      </c>
      <c r="M231" s="52">
        <f t="shared" si="175"/>
        <v>100</v>
      </c>
      <c r="N231" s="53">
        <f t="shared" si="171"/>
        <v>104.30797433547205</v>
      </c>
      <c r="O231" s="51">
        <v>23.15</v>
      </c>
      <c r="P231" s="51">
        <v>23.5</v>
      </c>
      <c r="Q231" s="52">
        <f t="shared" si="162"/>
        <v>101.71353251318101</v>
      </c>
      <c r="R231" s="52">
        <f t="shared" si="163"/>
        <v>101.51187904967603</v>
      </c>
      <c r="S231" s="143">
        <f t="shared" si="164"/>
        <v>23.5</v>
      </c>
      <c r="T231" s="121">
        <v>24.82</v>
      </c>
      <c r="U231" s="144">
        <f t="shared" si="165"/>
        <v>100</v>
      </c>
      <c r="V231" s="144">
        <f t="shared" si="166"/>
        <v>105.61702127659574</v>
      </c>
      <c r="W231" s="200"/>
    </row>
    <row r="232" spans="1:23">
      <c r="A232" s="200">
        <v>16</v>
      </c>
      <c r="B232" s="89"/>
      <c r="C232" s="200" t="s">
        <v>97</v>
      </c>
      <c r="D232" s="89" t="s">
        <v>20</v>
      </c>
      <c r="E232" s="51">
        <v>16.89</v>
      </c>
      <c r="F232" s="51">
        <v>16.89</v>
      </c>
      <c r="G232" s="51">
        <v>18</v>
      </c>
      <c r="H232" s="52">
        <f t="shared" si="167"/>
        <v>100</v>
      </c>
      <c r="I232" s="52">
        <f t="shared" si="168"/>
        <v>106.57193605683837</v>
      </c>
      <c r="J232" s="51">
        <f t="shared" si="174"/>
        <v>18</v>
      </c>
      <c r="K232" s="51">
        <v>16.18</v>
      </c>
      <c r="L232" s="51">
        <v>16.18</v>
      </c>
      <c r="M232" s="52">
        <f t="shared" si="175"/>
        <v>89.888888888888886</v>
      </c>
      <c r="N232" s="53">
        <f t="shared" si="171"/>
        <v>100</v>
      </c>
      <c r="O232" s="51">
        <f t="shared" si="172"/>
        <v>16.18</v>
      </c>
      <c r="P232" s="51">
        <v>16.18</v>
      </c>
      <c r="Q232" s="52">
        <f t="shared" si="162"/>
        <v>100</v>
      </c>
      <c r="R232" s="52">
        <f t="shared" si="163"/>
        <v>100</v>
      </c>
      <c r="S232" s="143">
        <f t="shared" si="164"/>
        <v>16.18</v>
      </c>
      <c r="T232" s="121">
        <v>17.22</v>
      </c>
      <c r="U232" s="144">
        <f t="shared" si="165"/>
        <v>100</v>
      </c>
      <c r="V232" s="144">
        <f t="shared" si="166"/>
        <v>106.42768850432634</v>
      </c>
      <c r="W232" s="200" t="s">
        <v>347</v>
      </c>
    </row>
    <row r="233" spans="1:23" ht="36.75" customHeight="1">
      <c r="A233" s="200"/>
      <c r="B233" s="89"/>
      <c r="C233" s="200"/>
      <c r="D233" s="89" t="s">
        <v>21</v>
      </c>
      <c r="E233" s="51">
        <v>20</v>
      </c>
      <c r="F233" s="51">
        <v>20</v>
      </c>
      <c r="G233" s="51">
        <v>21.19</v>
      </c>
      <c r="H233" s="52">
        <f t="shared" si="167"/>
        <v>100</v>
      </c>
      <c r="I233" s="52">
        <f t="shared" si="168"/>
        <v>105.95000000000002</v>
      </c>
      <c r="J233" s="51">
        <f t="shared" si="174"/>
        <v>21.19</v>
      </c>
      <c r="K233" s="51">
        <v>18.73</v>
      </c>
      <c r="L233" s="51">
        <v>18.73</v>
      </c>
      <c r="M233" s="52">
        <f t="shared" si="175"/>
        <v>88.390750353940533</v>
      </c>
      <c r="N233" s="53">
        <f t="shared" si="171"/>
        <v>100</v>
      </c>
      <c r="O233" s="51">
        <f t="shared" si="172"/>
        <v>18.73</v>
      </c>
      <c r="P233" s="51">
        <v>18.73</v>
      </c>
      <c r="Q233" s="52">
        <f t="shared" si="162"/>
        <v>100</v>
      </c>
      <c r="R233" s="52">
        <f t="shared" si="163"/>
        <v>100</v>
      </c>
      <c r="S233" s="143">
        <f t="shared" si="164"/>
        <v>18.73</v>
      </c>
      <c r="T233" s="121">
        <v>19.87</v>
      </c>
      <c r="U233" s="144">
        <f t="shared" si="165"/>
        <v>100</v>
      </c>
      <c r="V233" s="144">
        <f t="shared" si="166"/>
        <v>106.08649225840898</v>
      </c>
      <c r="W233" s="200"/>
    </row>
    <row r="234" spans="1:23" ht="44.25" customHeight="1">
      <c r="A234" s="197">
        <v>17</v>
      </c>
      <c r="B234" s="89"/>
      <c r="C234" s="197" t="s">
        <v>374</v>
      </c>
      <c r="D234" s="89" t="str">
        <f>D233</f>
        <v>тариф на водоотведение</v>
      </c>
      <c r="E234" s="51"/>
      <c r="F234" s="51"/>
      <c r="G234" s="51"/>
      <c r="H234" s="52"/>
      <c r="I234" s="52"/>
      <c r="J234" s="51" t="e">
        <f>#REF!</f>
        <v>#REF!</v>
      </c>
      <c r="K234" s="51" t="e">
        <f>#REF!</f>
        <v>#REF!</v>
      </c>
      <c r="L234" s="51" t="e">
        <f>#REF!</f>
        <v>#REF!</v>
      </c>
      <c r="M234" s="52" t="e">
        <f>#REF!</f>
        <v>#REF!</v>
      </c>
      <c r="N234" s="52" t="e">
        <f>#REF!</f>
        <v>#REF!</v>
      </c>
      <c r="O234" s="51"/>
      <c r="P234" s="51">
        <v>46.52</v>
      </c>
      <c r="Q234" s="52" t="s">
        <v>31</v>
      </c>
      <c r="R234" s="52" t="s">
        <v>31</v>
      </c>
      <c r="S234" s="143">
        <f t="shared" si="164"/>
        <v>46.52</v>
      </c>
      <c r="T234" s="121">
        <v>60.07</v>
      </c>
      <c r="U234" s="144">
        <f t="shared" si="165"/>
        <v>100</v>
      </c>
      <c r="V234" s="144">
        <f t="shared" si="166"/>
        <v>129.12725709372313</v>
      </c>
      <c r="W234" s="197" t="str">
        <f>W221</f>
        <v>Постановление Департамента энергетики и тарифов Ивановской области от 20.12.2019 № 59-к/13</v>
      </c>
    </row>
    <row r="235" spans="1:23" ht="36.75" customHeight="1">
      <c r="A235" s="199"/>
      <c r="B235" s="142"/>
      <c r="C235" s="199"/>
      <c r="D235" s="142" t="str">
        <f>D216</f>
        <v>льготный тариф на водоотведение для населения (НДС не облагается)</v>
      </c>
      <c r="E235" s="143"/>
      <c r="F235" s="143"/>
      <c r="G235" s="143"/>
      <c r="H235" s="144"/>
      <c r="I235" s="144"/>
      <c r="J235" s="143"/>
      <c r="K235" s="143"/>
      <c r="L235" s="143"/>
      <c r="M235" s="144"/>
      <c r="N235" s="144"/>
      <c r="O235" s="143"/>
      <c r="P235" s="143">
        <v>25.49</v>
      </c>
      <c r="Q235" s="144" t="s">
        <v>31</v>
      </c>
      <c r="R235" s="144" t="s">
        <v>31</v>
      </c>
      <c r="S235" s="143">
        <f t="shared" si="164"/>
        <v>25.49</v>
      </c>
      <c r="T235" s="143">
        <v>26.92</v>
      </c>
      <c r="U235" s="144">
        <f t="shared" si="165"/>
        <v>100</v>
      </c>
      <c r="V235" s="144">
        <f t="shared" si="166"/>
        <v>105.61004315417813</v>
      </c>
      <c r="W235" s="199"/>
    </row>
    <row r="236" spans="1:23" ht="19.5" customHeight="1">
      <c r="A236" s="201" t="s">
        <v>37</v>
      </c>
      <c r="B236" s="202"/>
      <c r="C236" s="202"/>
      <c r="D236" s="202"/>
      <c r="E236" s="202"/>
      <c r="F236" s="202"/>
      <c r="G236" s="202"/>
      <c r="H236" s="202"/>
      <c r="I236" s="202"/>
      <c r="J236" s="202"/>
      <c r="K236" s="202"/>
      <c r="L236" s="202"/>
      <c r="M236" s="202"/>
      <c r="N236" s="202"/>
      <c r="O236" s="202"/>
      <c r="P236" s="202"/>
      <c r="Q236" s="202"/>
      <c r="R236" s="202"/>
      <c r="S236" s="202"/>
      <c r="T236" s="202"/>
      <c r="U236" s="202"/>
      <c r="V236" s="202"/>
      <c r="W236" s="203"/>
    </row>
    <row r="237" spans="1:23" ht="36" customHeight="1">
      <c r="A237" s="197">
        <v>1</v>
      </c>
      <c r="B237" s="89"/>
      <c r="C237" s="197" t="s">
        <v>127</v>
      </c>
      <c r="D237" s="89" t="s">
        <v>20</v>
      </c>
      <c r="E237" s="51">
        <v>49.83</v>
      </c>
      <c r="F237" s="51">
        <f t="shared" ref="F237:F244" si="176">E237</f>
        <v>49.83</v>
      </c>
      <c r="G237" s="51">
        <v>55.24</v>
      </c>
      <c r="H237" s="52">
        <v>100</v>
      </c>
      <c r="I237" s="52">
        <f>G237/F237*100</f>
        <v>110.85691350592013</v>
      </c>
      <c r="J237" s="51">
        <f t="shared" ref="J237:J256" si="177">G237</f>
        <v>55.24</v>
      </c>
      <c r="K237" s="51">
        <f t="shared" ref="K237:K239" si="178">J237</f>
        <v>55.24</v>
      </c>
      <c r="L237" s="51">
        <v>55.88</v>
      </c>
      <c r="M237" s="52">
        <v>100</v>
      </c>
      <c r="N237" s="53">
        <f>L237/K237*100</f>
        <v>101.15858073859523</v>
      </c>
      <c r="O237" s="51">
        <f>L237</f>
        <v>55.88</v>
      </c>
      <c r="P237" s="51">
        <v>56.6</v>
      </c>
      <c r="Q237" s="52">
        <f>O237/L237*100</f>
        <v>100</v>
      </c>
      <c r="R237" s="52">
        <f>P237/O237*100</f>
        <v>101.28847530422334</v>
      </c>
      <c r="S237" s="51">
        <v>56.6</v>
      </c>
      <c r="T237" s="51">
        <v>60.03</v>
      </c>
      <c r="U237" s="52">
        <f>S237/P237*100</f>
        <v>100</v>
      </c>
      <c r="V237" s="52">
        <f>T237/S237*100</f>
        <v>106.06007067137809</v>
      </c>
      <c r="W237" s="197" t="s">
        <v>393</v>
      </c>
    </row>
    <row r="238" spans="1:23" ht="15" customHeight="1">
      <c r="A238" s="198"/>
      <c r="B238" s="89"/>
      <c r="C238" s="198"/>
      <c r="D238" s="89" t="s">
        <v>21</v>
      </c>
      <c r="E238" s="89">
        <v>39.590000000000003</v>
      </c>
      <c r="F238" s="89">
        <f t="shared" si="176"/>
        <v>39.590000000000003</v>
      </c>
      <c r="G238" s="51">
        <v>41.9</v>
      </c>
      <c r="H238" s="52">
        <v>100</v>
      </c>
      <c r="I238" s="52">
        <f t="shared" ref="I238:I257" si="179">G238/F238*100</f>
        <v>105.83480676938619</v>
      </c>
      <c r="J238" s="51">
        <f t="shared" si="177"/>
        <v>41.9</v>
      </c>
      <c r="K238" s="51">
        <f>J238</f>
        <v>41.9</v>
      </c>
      <c r="L238" s="51">
        <v>46.04</v>
      </c>
      <c r="M238" s="52">
        <v>100</v>
      </c>
      <c r="N238" s="53">
        <f t="shared" ref="N238:N257" si="180">L238/K238*100</f>
        <v>109.88066825775658</v>
      </c>
      <c r="O238" s="51">
        <f>L238</f>
        <v>46.04</v>
      </c>
      <c r="P238" s="51">
        <v>55.36</v>
      </c>
      <c r="Q238" s="52">
        <f t="shared" ref="Q238:Q257" si="181">O238/L238*100</f>
        <v>100</v>
      </c>
      <c r="R238" s="52">
        <f>P238/O238*100</f>
        <v>120.24326672458731</v>
      </c>
      <c r="S238" s="51">
        <v>55.36</v>
      </c>
      <c r="T238" s="51">
        <v>59.81</v>
      </c>
      <c r="U238" s="52">
        <f t="shared" ref="U238:U257" si="182">S238/P238*100</f>
        <v>100</v>
      </c>
      <c r="V238" s="52">
        <f t="shared" ref="V238:V257" si="183">T238/S238*100</f>
        <v>108.03829479768787</v>
      </c>
      <c r="W238" s="198"/>
    </row>
    <row r="239" spans="1:23" ht="36.75" customHeight="1">
      <c r="A239" s="198"/>
      <c r="B239" s="89"/>
      <c r="C239" s="198"/>
      <c r="D239" s="89" t="s">
        <v>74</v>
      </c>
      <c r="E239" s="51">
        <v>34.229999999999997</v>
      </c>
      <c r="F239" s="51">
        <f t="shared" si="176"/>
        <v>34.229999999999997</v>
      </c>
      <c r="G239" s="51">
        <v>35.94</v>
      </c>
      <c r="H239" s="52">
        <v>100</v>
      </c>
      <c r="I239" s="52">
        <f t="shared" si="179"/>
        <v>104.99561787905347</v>
      </c>
      <c r="J239" s="51">
        <f t="shared" si="177"/>
        <v>35.94</v>
      </c>
      <c r="K239" s="51">
        <f t="shared" si="178"/>
        <v>35.94</v>
      </c>
      <c r="L239" s="51">
        <v>37.49</v>
      </c>
      <c r="M239" s="52">
        <v>100</v>
      </c>
      <c r="N239" s="53">
        <f t="shared" si="180"/>
        <v>104.31274346132444</v>
      </c>
      <c r="O239" s="51">
        <v>37.49</v>
      </c>
      <c r="P239" s="51">
        <v>38.049999999999997</v>
      </c>
      <c r="Q239" s="52">
        <f t="shared" si="181"/>
        <v>100</v>
      </c>
      <c r="R239" s="52">
        <f t="shared" ref="R239:R257" si="184">P239/O239*100</f>
        <v>101.49373166177647</v>
      </c>
      <c r="S239" s="51">
        <v>38.049999999999997</v>
      </c>
      <c r="T239" s="51">
        <v>40.18</v>
      </c>
      <c r="U239" s="52">
        <f t="shared" si="182"/>
        <v>100</v>
      </c>
      <c r="V239" s="52">
        <f t="shared" si="183"/>
        <v>105.59789750328517</v>
      </c>
      <c r="W239" s="198"/>
    </row>
    <row r="240" spans="1:23" ht="30">
      <c r="A240" s="199"/>
      <c r="B240" s="89"/>
      <c r="C240" s="199"/>
      <c r="D240" s="89" t="s">
        <v>24</v>
      </c>
      <c r="E240" s="51">
        <v>49.83</v>
      </c>
      <c r="F240" s="51">
        <v>49.83</v>
      </c>
      <c r="G240" s="51">
        <v>52.32</v>
      </c>
      <c r="H240" s="52">
        <v>100</v>
      </c>
      <c r="I240" s="52">
        <f t="shared" si="179"/>
        <v>104.99698976520169</v>
      </c>
      <c r="J240" s="51">
        <f t="shared" si="177"/>
        <v>52.32</v>
      </c>
      <c r="K240" s="51">
        <f>J240</f>
        <v>52.32</v>
      </c>
      <c r="L240" s="51">
        <v>54.57</v>
      </c>
      <c r="M240" s="52">
        <v>100</v>
      </c>
      <c r="N240" s="53">
        <f t="shared" si="180"/>
        <v>104.30045871559632</v>
      </c>
      <c r="O240" s="51">
        <v>54.57</v>
      </c>
      <c r="P240" s="51">
        <v>55.39</v>
      </c>
      <c r="Q240" s="52">
        <f t="shared" si="181"/>
        <v>100</v>
      </c>
      <c r="R240" s="52">
        <f t="shared" si="184"/>
        <v>101.50265713762141</v>
      </c>
      <c r="S240" s="51">
        <v>55.39</v>
      </c>
      <c r="T240" s="51">
        <v>58.49</v>
      </c>
      <c r="U240" s="52">
        <f t="shared" si="182"/>
        <v>100</v>
      </c>
      <c r="V240" s="52">
        <f t="shared" si="183"/>
        <v>105.59667810074021</v>
      </c>
      <c r="W240" s="198"/>
    </row>
    <row r="241" spans="1:23">
      <c r="A241" s="200">
        <v>2</v>
      </c>
      <c r="B241" s="89"/>
      <c r="C241" s="200" t="s">
        <v>544</v>
      </c>
      <c r="D241" s="89" t="s">
        <v>20</v>
      </c>
      <c r="E241" s="51">
        <v>55.21</v>
      </c>
      <c r="F241" s="51">
        <f t="shared" si="176"/>
        <v>55.21</v>
      </c>
      <c r="G241" s="51">
        <v>62.97</v>
      </c>
      <c r="H241" s="52">
        <v>100</v>
      </c>
      <c r="I241" s="52">
        <f t="shared" si="179"/>
        <v>114.05542474189458</v>
      </c>
      <c r="J241" s="51">
        <f t="shared" si="177"/>
        <v>62.97</v>
      </c>
      <c r="K241" s="51">
        <v>58.16</v>
      </c>
      <c r="L241" s="51">
        <v>58.16</v>
      </c>
      <c r="M241" s="52">
        <f>K241/J241*100</f>
        <v>92.361441956487212</v>
      </c>
      <c r="N241" s="53">
        <f t="shared" si="180"/>
        <v>100</v>
      </c>
      <c r="O241" s="51">
        <v>52.32</v>
      </c>
      <c r="P241" s="51">
        <f>O241</f>
        <v>52.32</v>
      </c>
      <c r="Q241" s="52">
        <f t="shared" si="181"/>
        <v>89.958734525447042</v>
      </c>
      <c r="R241" s="52">
        <f t="shared" si="184"/>
        <v>100</v>
      </c>
      <c r="S241" s="51" t="s">
        <v>31</v>
      </c>
      <c r="T241" s="51" t="s">
        <v>31</v>
      </c>
      <c r="U241" s="51" t="s">
        <v>31</v>
      </c>
      <c r="V241" s="51" t="s">
        <v>31</v>
      </c>
      <c r="W241" s="197" t="s">
        <v>392</v>
      </c>
    </row>
    <row r="242" spans="1:23" ht="30">
      <c r="A242" s="200"/>
      <c r="B242" s="89"/>
      <c r="C242" s="200"/>
      <c r="D242" s="89" t="s">
        <v>24</v>
      </c>
      <c r="E242" s="51">
        <v>48.24</v>
      </c>
      <c r="F242" s="51">
        <f t="shared" si="176"/>
        <v>48.24</v>
      </c>
      <c r="G242" s="51">
        <v>50.65</v>
      </c>
      <c r="H242" s="52">
        <v>100</v>
      </c>
      <c r="I242" s="52">
        <f t="shared" si="179"/>
        <v>104.99585406301823</v>
      </c>
      <c r="J242" s="51">
        <f t="shared" si="177"/>
        <v>50.65</v>
      </c>
      <c r="K242" s="51">
        <f t="shared" ref="K242:K244" si="185">J242</f>
        <v>50.65</v>
      </c>
      <c r="L242" s="51">
        <v>52.83</v>
      </c>
      <c r="M242" s="52">
        <f t="shared" ref="M242:M257" si="186">K242/J242*100</f>
        <v>100</v>
      </c>
      <c r="N242" s="53">
        <f t="shared" si="180"/>
        <v>104.30404738400789</v>
      </c>
      <c r="O242" s="51">
        <f>O241</f>
        <v>52.32</v>
      </c>
      <c r="P242" s="51">
        <f>P241</f>
        <v>52.32</v>
      </c>
      <c r="Q242" s="52">
        <f t="shared" si="181"/>
        <v>99.034639409426461</v>
      </c>
      <c r="R242" s="52">
        <f t="shared" si="184"/>
        <v>100</v>
      </c>
      <c r="S242" s="51" t="s">
        <v>31</v>
      </c>
      <c r="T242" s="51" t="s">
        <v>31</v>
      </c>
      <c r="U242" s="51" t="s">
        <v>31</v>
      </c>
      <c r="V242" s="51" t="s">
        <v>31</v>
      </c>
      <c r="W242" s="198"/>
    </row>
    <row r="243" spans="1:23" ht="15" customHeight="1">
      <c r="A243" s="200"/>
      <c r="B243" s="89"/>
      <c r="C243" s="200"/>
      <c r="D243" s="89" t="s">
        <v>21</v>
      </c>
      <c r="E243" s="51">
        <v>39.74</v>
      </c>
      <c r="F243" s="51">
        <f t="shared" si="176"/>
        <v>39.74</v>
      </c>
      <c r="G243" s="51">
        <v>43.99</v>
      </c>
      <c r="H243" s="52">
        <v>100</v>
      </c>
      <c r="I243" s="52">
        <f t="shared" si="179"/>
        <v>110.69451434323101</v>
      </c>
      <c r="J243" s="51">
        <f t="shared" si="177"/>
        <v>43.99</v>
      </c>
      <c r="K243" s="51">
        <v>41.48</v>
      </c>
      <c r="L243" s="51">
        <v>41.48</v>
      </c>
      <c r="M243" s="52">
        <f t="shared" si="186"/>
        <v>94.29415776312797</v>
      </c>
      <c r="N243" s="53">
        <f t="shared" si="180"/>
        <v>100</v>
      </c>
      <c r="O243" s="51">
        <v>40.72</v>
      </c>
      <c r="P243" s="51">
        <v>40.72</v>
      </c>
      <c r="Q243" s="52">
        <f t="shared" si="181"/>
        <v>98.167791706846671</v>
      </c>
      <c r="R243" s="52">
        <f t="shared" si="184"/>
        <v>100</v>
      </c>
      <c r="S243" s="51" t="s">
        <v>31</v>
      </c>
      <c r="T243" s="51" t="s">
        <v>31</v>
      </c>
      <c r="U243" s="51" t="s">
        <v>31</v>
      </c>
      <c r="V243" s="51" t="s">
        <v>31</v>
      </c>
      <c r="W243" s="198"/>
    </row>
    <row r="244" spans="1:23" ht="30">
      <c r="A244" s="200"/>
      <c r="B244" s="89"/>
      <c r="C244" s="200"/>
      <c r="D244" s="89" t="s">
        <v>74</v>
      </c>
      <c r="E244" s="89">
        <v>33.44</v>
      </c>
      <c r="F244" s="89">
        <f t="shared" si="176"/>
        <v>33.44</v>
      </c>
      <c r="G244" s="89">
        <v>35.11</v>
      </c>
      <c r="H244" s="52">
        <v>100</v>
      </c>
      <c r="I244" s="52">
        <f t="shared" si="179"/>
        <v>104.99401913875599</v>
      </c>
      <c r="J244" s="89">
        <f t="shared" si="177"/>
        <v>35.11</v>
      </c>
      <c r="K244" s="89">
        <f t="shared" si="185"/>
        <v>35.11</v>
      </c>
      <c r="L244" s="89">
        <v>36.619999999999997</v>
      </c>
      <c r="M244" s="52">
        <f t="shared" si="186"/>
        <v>100</v>
      </c>
      <c r="N244" s="53">
        <f t="shared" si="180"/>
        <v>104.30076901167757</v>
      </c>
      <c r="O244" s="51">
        <v>36.619999999999997</v>
      </c>
      <c r="P244" s="51">
        <v>37.17</v>
      </c>
      <c r="Q244" s="52">
        <f t="shared" si="181"/>
        <v>100</v>
      </c>
      <c r="R244" s="52">
        <f t="shared" si="184"/>
        <v>101.50191152375751</v>
      </c>
      <c r="S244" s="51" t="s">
        <v>31</v>
      </c>
      <c r="T244" s="51" t="s">
        <v>31</v>
      </c>
      <c r="U244" s="51" t="s">
        <v>31</v>
      </c>
      <c r="V244" s="51" t="s">
        <v>31</v>
      </c>
      <c r="W244" s="199"/>
    </row>
    <row r="245" spans="1:23" ht="75" customHeight="1">
      <c r="A245" s="197">
        <v>3</v>
      </c>
      <c r="B245" s="97"/>
      <c r="C245" s="197" t="s">
        <v>391</v>
      </c>
      <c r="D245" s="97" t="s">
        <v>20</v>
      </c>
      <c r="E245" s="97"/>
      <c r="F245" s="97"/>
      <c r="G245" s="97"/>
      <c r="H245" s="52"/>
      <c r="I245" s="52"/>
      <c r="J245" s="97"/>
      <c r="K245" s="97"/>
      <c r="L245" s="97"/>
      <c r="M245" s="52"/>
      <c r="N245" s="53"/>
      <c r="O245" s="51" t="s">
        <v>31</v>
      </c>
      <c r="P245" s="51" t="s">
        <v>31</v>
      </c>
      <c r="Q245" s="51" t="s">
        <v>31</v>
      </c>
      <c r="R245" s="51" t="s">
        <v>31</v>
      </c>
      <c r="S245" s="51">
        <v>52.32</v>
      </c>
      <c r="T245" s="51">
        <v>55.25</v>
      </c>
      <c r="U245" s="52" t="s">
        <v>31</v>
      </c>
      <c r="V245" s="52">
        <f t="shared" si="183"/>
        <v>105.60015290519877</v>
      </c>
      <c r="W245" s="197" t="s">
        <v>393</v>
      </c>
    </row>
    <row r="246" spans="1:23">
      <c r="A246" s="198"/>
      <c r="B246" s="97"/>
      <c r="C246" s="198"/>
      <c r="D246" s="97" t="s">
        <v>21</v>
      </c>
      <c r="E246" s="97"/>
      <c r="F246" s="97"/>
      <c r="G246" s="97"/>
      <c r="H246" s="52"/>
      <c r="I246" s="52"/>
      <c r="J246" s="97"/>
      <c r="K246" s="97"/>
      <c r="L246" s="97"/>
      <c r="M246" s="52"/>
      <c r="N246" s="53"/>
      <c r="O246" s="51" t="s">
        <v>31</v>
      </c>
      <c r="P246" s="51" t="s">
        <v>31</v>
      </c>
      <c r="Q246" s="51" t="s">
        <v>31</v>
      </c>
      <c r="R246" s="51" t="s">
        <v>31</v>
      </c>
      <c r="S246" s="51">
        <v>40.72</v>
      </c>
      <c r="T246" s="51">
        <v>42.89</v>
      </c>
      <c r="U246" s="52" t="s">
        <v>31</v>
      </c>
      <c r="V246" s="52">
        <f t="shared" si="183"/>
        <v>105.32907662082516</v>
      </c>
      <c r="W246" s="198"/>
    </row>
    <row r="247" spans="1:23" ht="30">
      <c r="A247" s="199"/>
      <c r="B247" s="97"/>
      <c r="C247" s="199"/>
      <c r="D247" s="97" t="s">
        <v>74</v>
      </c>
      <c r="E247" s="97"/>
      <c r="F247" s="97"/>
      <c r="G247" s="97"/>
      <c r="H247" s="52"/>
      <c r="I247" s="52"/>
      <c r="J247" s="97"/>
      <c r="K247" s="97"/>
      <c r="L247" s="97"/>
      <c r="M247" s="52"/>
      <c r="N247" s="53"/>
      <c r="O247" s="51" t="s">
        <v>31</v>
      </c>
      <c r="P247" s="51" t="s">
        <v>31</v>
      </c>
      <c r="Q247" s="51" t="s">
        <v>31</v>
      </c>
      <c r="R247" s="51" t="s">
        <v>31</v>
      </c>
      <c r="S247" s="51">
        <v>37.17</v>
      </c>
      <c r="T247" s="51">
        <v>39.25</v>
      </c>
      <c r="U247" s="52" t="s">
        <v>31</v>
      </c>
      <c r="V247" s="52">
        <f t="shared" si="183"/>
        <v>105.59591068065643</v>
      </c>
      <c r="W247" s="199"/>
    </row>
    <row r="248" spans="1:23" ht="26.25" customHeight="1">
      <c r="A248" s="200">
        <v>4</v>
      </c>
      <c r="B248" s="89"/>
      <c r="C248" s="200" t="s">
        <v>389</v>
      </c>
      <c r="D248" s="89" t="s">
        <v>20</v>
      </c>
      <c r="E248" s="89">
        <v>8.31</v>
      </c>
      <c r="F248" s="89">
        <v>8.31</v>
      </c>
      <c r="G248" s="51">
        <v>8.67</v>
      </c>
      <c r="H248" s="52">
        <v>100</v>
      </c>
      <c r="I248" s="52">
        <f t="shared" si="179"/>
        <v>104.33212996389891</v>
      </c>
      <c r="J248" s="51">
        <f t="shared" si="177"/>
        <v>8.67</v>
      </c>
      <c r="K248" s="51">
        <f>J248</f>
        <v>8.67</v>
      </c>
      <c r="L248" s="51">
        <v>8.9600000000000009</v>
      </c>
      <c r="M248" s="52">
        <f t="shared" si="186"/>
        <v>100</v>
      </c>
      <c r="N248" s="53">
        <f t="shared" si="180"/>
        <v>103.3448673587082</v>
      </c>
      <c r="O248" s="51">
        <f>L248</f>
        <v>8.9600000000000009</v>
      </c>
      <c r="P248" s="51">
        <v>9.35</v>
      </c>
      <c r="Q248" s="52">
        <f t="shared" si="181"/>
        <v>100</v>
      </c>
      <c r="R248" s="52">
        <f t="shared" si="184"/>
        <v>104.35267857142856</v>
      </c>
      <c r="S248" s="51">
        <v>9.35</v>
      </c>
      <c r="T248" s="51">
        <v>9.7799999999999994</v>
      </c>
      <c r="U248" s="52">
        <f t="shared" si="182"/>
        <v>100</v>
      </c>
      <c r="V248" s="52">
        <f t="shared" si="183"/>
        <v>104.59893048128342</v>
      </c>
      <c r="W248" s="197" t="s">
        <v>392</v>
      </c>
    </row>
    <row r="249" spans="1:23" ht="30.75" customHeight="1">
      <c r="A249" s="200"/>
      <c r="B249" s="89"/>
      <c r="C249" s="200"/>
      <c r="D249" s="89" t="s">
        <v>21</v>
      </c>
      <c r="E249" s="89">
        <v>22.56</v>
      </c>
      <c r="F249" s="89">
        <f>E249</f>
        <v>22.56</v>
      </c>
      <c r="G249" s="89">
        <v>23.06</v>
      </c>
      <c r="H249" s="52">
        <v>100</v>
      </c>
      <c r="I249" s="52">
        <f t="shared" si="179"/>
        <v>102.21631205673758</v>
      </c>
      <c r="J249" s="89">
        <f t="shared" si="177"/>
        <v>23.06</v>
      </c>
      <c r="K249" s="89">
        <f>J249</f>
        <v>23.06</v>
      </c>
      <c r="L249" s="89">
        <v>23.96</v>
      </c>
      <c r="M249" s="52">
        <f t="shared" si="186"/>
        <v>100</v>
      </c>
      <c r="N249" s="53">
        <f t="shared" si="180"/>
        <v>103.90286209887252</v>
      </c>
      <c r="O249" s="51">
        <f>L249</f>
        <v>23.96</v>
      </c>
      <c r="P249" s="51">
        <v>24.69</v>
      </c>
      <c r="Q249" s="52">
        <f t="shared" si="181"/>
        <v>100</v>
      </c>
      <c r="R249" s="52">
        <f t="shared" si="184"/>
        <v>103.04674457429049</v>
      </c>
      <c r="S249" s="51">
        <v>24.69</v>
      </c>
      <c r="T249" s="51">
        <v>25.37</v>
      </c>
      <c r="U249" s="52">
        <f t="shared" si="182"/>
        <v>100</v>
      </c>
      <c r="V249" s="52">
        <f t="shared" si="183"/>
        <v>102.75415147833131</v>
      </c>
      <c r="W249" s="199"/>
    </row>
    <row r="250" spans="1:23" ht="15" customHeight="1">
      <c r="A250" s="200">
        <v>5</v>
      </c>
      <c r="B250" s="89"/>
      <c r="C250" s="200" t="s">
        <v>545</v>
      </c>
      <c r="D250" s="89" t="s">
        <v>20</v>
      </c>
      <c r="E250" s="89">
        <v>52.86</v>
      </c>
      <c r="F250" s="89">
        <f>E250</f>
        <v>52.86</v>
      </c>
      <c r="G250" s="51">
        <v>56.64</v>
      </c>
      <c r="H250" s="52">
        <v>100</v>
      </c>
      <c r="I250" s="52">
        <f t="shared" si="179"/>
        <v>107.15096481271283</v>
      </c>
      <c r="J250" s="51">
        <f t="shared" si="177"/>
        <v>56.64</v>
      </c>
      <c r="K250" s="89">
        <v>54.17</v>
      </c>
      <c r="L250" s="51">
        <f>K250</f>
        <v>54.17</v>
      </c>
      <c r="M250" s="52">
        <f t="shared" si="186"/>
        <v>95.639124293785315</v>
      </c>
      <c r="N250" s="53">
        <f t="shared" si="180"/>
        <v>100</v>
      </c>
      <c r="O250" s="51">
        <f>L250</f>
        <v>54.17</v>
      </c>
      <c r="P250" s="51">
        <v>69.069999999999993</v>
      </c>
      <c r="Q250" s="52">
        <f t="shared" si="181"/>
        <v>100</v>
      </c>
      <c r="R250" s="52">
        <f t="shared" si="184"/>
        <v>127.50599963079195</v>
      </c>
      <c r="S250" s="51" t="s">
        <v>31</v>
      </c>
      <c r="T250" s="51" t="s">
        <v>31</v>
      </c>
      <c r="U250" s="51" t="s">
        <v>31</v>
      </c>
      <c r="V250" s="51" t="s">
        <v>31</v>
      </c>
      <c r="W250" s="233" t="s">
        <v>392</v>
      </c>
    </row>
    <row r="251" spans="1:23" ht="46.5" customHeight="1">
      <c r="A251" s="200"/>
      <c r="B251" s="89"/>
      <c r="C251" s="200"/>
      <c r="D251" s="89" t="s">
        <v>24</v>
      </c>
      <c r="E251" s="89">
        <v>49.66</v>
      </c>
      <c r="F251" s="89">
        <f>E251</f>
        <v>49.66</v>
      </c>
      <c r="G251" s="51">
        <v>52.14</v>
      </c>
      <c r="H251" s="52">
        <v>100</v>
      </c>
      <c r="I251" s="52">
        <f t="shared" si="179"/>
        <v>104.9939589206605</v>
      </c>
      <c r="J251" s="51">
        <f t="shared" si="177"/>
        <v>52.14</v>
      </c>
      <c r="K251" s="89">
        <f>J251</f>
        <v>52.14</v>
      </c>
      <c r="L251" s="51">
        <v>54.17</v>
      </c>
      <c r="M251" s="52">
        <f t="shared" si="186"/>
        <v>100</v>
      </c>
      <c r="N251" s="53">
        <f t="shared" si="180"/>
        <v>103.8933640199463</v>
      </c>
      <c r="O251" s="51">
        <f>L251</f>
        <v>54.17</v>
      </c>
      <c r="P251" s="51">
        <v>54.98</v>
      </c>
      <c r="Q251" s="52">
        <f t="shared" si="181"/>
        <v>100</v>
      </c>
      <c r="R251" s="52">
        <f t="shared" si="184"/>
        <v>101.49529259737862</v>
      </c>
      <c r="S251" s="51" t="s">
        <v>31</v>
      </c>
      <c r="T251" s="51" t="s">
        <v>31</v>
      </c>
      <c r="U251" s="51" t="s">
        <v>31</v>
      </c>
      <c r="V251" s="51" t="s">
        <v>31</v>
      </c>
      <c r="W251" s="234"/>
    </row>
    <row r="252" spans="1:23" ht="50.25" customHeight="1">
      <c r="A252" s="197">
        <v>6</v>
      </c>
      <c r="B252" s="97"/>
      <c r="C252" s="200" t="s">
        <v>390</v>
      </c>
      <c r="D252" s="97" t="s">
        <v>20</v>
      </c>
      <c r="E252" s="97"/>
      <c r="F252" s="97"/>
      <c r="G252" s="51"/>
      <c r="H252" s="52"/>
      <c r="I252" s="52"/>
      <c r="J252" s="51"/>
      <c r="K252" s="97"/>
      <c r="L252" s="51"/>
      <c r="M252" s="52"/>
      <c r="N252" s="53"/>
      <c r="O252" s="51" t="s">
        <v>31</v>
      </c>
      <c r="P252" s="51" t="s">
        <v>31</v>
      </c>
      <c r="Q252" s="51" t="s">
        <v>31</v>
      </c>
      <c r="R252" s="51" t="s">
        <v>31</v>
      </c>
      <c r="S252" s="51">
        <v>69.069999999999993</v>
      </c>
      <c r="T252" s="51">
        <v>69.069999999999993</v>
      </c>
      <c r="U252" s="52" t="s">
        <v>31</v>
      </c>
      <c r="V252" s="52">
        <f t="shared" ref="V252:V253" si="187">T252/S252*100</f>
        <v>100</v>
      </c>
      <c r="W252" s="197" t="s">
        <v>393</v>
      </c>
    </row>
    <row r="253" spans="1:23" ht="54" customHeight="1">
      <c r="A253" s="199"/>
      <c r="B253" s="97"/>
      <c r="C253" s="200"/>
      <c r="D253" s="97" t="s">
        <v>24</v>
      </c>
      <c r="E253" s="97"/>
      <c r="F253" s="97"/>
      <c r="G253" s="51"/>
      <c r="H253" s="52"/>
      <c r="I253" s="52"/>
      <c r="J253" s="51"/>
      <c r="K253" s="97"/>
      <c r="L253" s="51"/>
      <c r="M253" s="52"/>
      <c r="N253" s="53"/>
      <c r="O253" s="51" t="s">
        <v>31</v>
      </c>
      <c r="P253" s="51" t="s">
        <v>31</v>
      </c>
      <c r="Q253" s="51" t="s">
        <v>31</v>
      </c>
      <c r="R253" s="51" t="s">
        <v>31</v>
      </c>
      <c r="S253" s="51">
        <v>54.98</v>
      </c>
      <c r="T253" s="51">
        <v>58.06</v>
      </c>
      <c r="U253" s="52" t="s">
        <v>31</v>
      </c>
      <c r="V253" s="52">
        <f t="shared" si="187"/>
        <v>105.60203710440162</v>
      </c>
      <c r="W253" s="198"/>
    </row>
    <row r="254" spans="1:23" ht="15" customHeight="1">
      <c r="A254" s="197">
        <v>7</v>
      </c>
      <c r="B254" s="89"/>
      <c r="C254" s="197" t="s">
        <v>385</v>
      </c>
      <c r="D254" s="89" t="s">
        <v>20</v>
      </c>
      <c r="E254" s="51">
        <v>40.1</v>
      </c>
      <c r="F254" s="51">
        <f>E254</f>
        <v>40.1</v>
      </c>
      <c r="G254" s="51">
        <v>42.09</v>
      </c>
      <c r="H254" s="52">
        <v>100</v>
      </c>
      <c r="I254" s="52">
        <f t="shared" si="179"/>
        <v>104.96259351620949</v>
      </c>
      <c r="J254" s="51">
        <f t="shared" si="177"/>
        <v>42.09</v>
      </c>
      <c r="K254" s="51">
        <f>J254</f>
        <v>42.09</v>
      </c>
      <c r="L254" s="51">
        <v>64.650000000000006</v>
      </c>
      <c r="M254" s="52">
        <f t="shared" si="186"/>
        <v>100</v>
      </c>
      <c r="N254" s="53">
        <f t="shared" si="180"/>
        <v>153.59942979330009</v>
      </c>
      <c r="O254" s="51">
        <v>49.16</v>
      </c>
      <c r="P254" s="51">
        <f>O254</f>
        <v>49.16</v>
      </c>
      <c r="Q254" s="52">
        <f t="shared" si="181"/>
        <v>76.040216550657362</v>
      </c>
      <c r="R254" s="52">
        <f t="shared" si="184"/>
        <v>100</v>
      </c>
      <c r="S254" s="51">
        <v>49.16</v>
      </c>
      <c r="T254" s="51">
        <v>53.52</v>
      </c>
      <c r="U254" s="52">
        <f t="shared" si="182"/>
        <v>100</v>
      </c>
      <c r="V254" s="52">
        <f t="shared" si="183"/>
        <v>108.86899918633037</v>
      </c>
      <c r="W254" s="198"/>
    </row>
    <row r="255" spans="1:23" ht="46.5" customHeight="1">
      <c r="A255" s="199"/>
      <c r="B255" s="89"/>
      <c r="C255" s="199"/>
      <c r="D255" s="89" t="s">
        <v>24</v>
      </c>
      <c r="E255" s="51">
        <f>E254</f>
        <v>40.1</v>
      </c>
      <c r="F255" s="51">
        <f>F254</f>
        <v>40.1</v>
      </c>
      <c r="G255" s="51">
        <f>G254</f>
        <v>42.09</v>
      </c>
      <c r="H255" s="52">
        <v>101</v>
      </c>
      <c r="I255" s="52">
        <f t="shared" si="179"/>
        <v>104.96259351620949</v>
      </c>
      <c r="J255" s="51">
        <f t="shared" si="177"/>
        <v>42.09</v>
      </c>
      <c r="K255" s="51">
        <f>J255</f>
        <v>42.09</v>
      </c>
      <c r="L255" s="51">
        <v>43.02</v>
      </c>
      <c r="M255" s="52">
        <f t="shared" si="186"/>
        <v>100</v>
      </c>
      <c r="N255" s="53">
        <f t="shared" si="180"/>
        <v>102.20955096222382</v>
      </c>
      <c r="O255" s="51">
        <v>43.02</v>
      </c>
      <c r="P255" s="51">
        <v>43.67</v>
      </c>
      <c r="Q255" s="52">
        <f t="shared" si="181"/>
        <v>100</v>
      </c>
      <c r="R255" s="52">
        <f t="shared" si="184"/>
        <v>101.51092515109251</v>
      </c>
      <c r="S255" s="51">
        <v>43.67</v>
      </c>
      <c r="T255" s="51">
        <v>46.12</v>
      </c>
      <c r="U255" s="52">
        <f t="shared" si="182"/>
        <v>100</v>
      </c>
      <c r="V255" s="52">
        <f t="shared" si="183"/>
        <v>105.61025875887336</v>
      </c>
      <c r="W255" s="198"/>
    </row>
    <row r="256" spans="1:23" ht="45" customHeight="1">
      <c r="A256" s="242">
        <v>8</v>
      </c>
      <c r="B256" s="86"/>
      <c r="C256" s="200" t="s">
        <v>386</v>
      </c>
      <c r="D256" s="100" t="s">
        <v>20</v>
      </c>
      <c r="E256" s="51">
        <v>34.4</v>
      </c>
      <c r="F256" s="51">
        <f>E256</f>
        <v>34.4</v>
      </c>
      <c r="G256" s="51">
        <v>34.4</v>
      </c>
      <c r="H256" s="52">
        <v>100</v>
      </c>
      <c r="I256" s="52">
        <f t="shared" si="179"/>
        <v>100</v>
      </c>
      <c r="J256" s="51">
        <f t="shared" si="177"/>
        <v>34.4</v>
      </c>
      <c r="K256" s="51">
        <f>J256</f>
        <v>34.4</v>
      </c>
      <c r="L256" s="51">
        <v>50.86</v>
      </c>
      <c r="M256" s="52">
        <f t="shared" si="186"/>
        <v>100</v>
      </c>
      <c r="N256" s="53">
        <f t="shared" si="180"/>
        <v>147.84883720930233</v>
      </c>
      <c r="O256" s="51">
        <v>49.16</v>
      </c>
      <c r="P256" s="51">
        <v>49.16</v>
      </c>
      <c r="Q256" s="52">
        <f t="shared" si="181"/>
        <v>96.657491152182445</v>
      </c>
      <c r="R256" s="52">
        <f t="shared" si="184"/>
        <v>100</v>
      </c>
      <c r="S256" s="51">
        <v>49.16</v>
      </c>
      <c r="T256" s="51">
        <v>53.52</v>
      </c>
      <c r="U256" s="52">
        <f t="shared" si="182"/>
        <v>100</v>
      </c>
      <c r="V256" s="52">
        <f t="shared" si="183"/>
        <v>108.86899918633037</v>
      </c>
      <c r="W256" s="198"/>
    </row>
    <row r="257" spans="1:23" ht="48" customHeight="1">
      <c r="A257" s="243"/>
      <c r="B257" s="96"/>
      <c r="C257" s="200"/>
      <c r="D257" s="96" t="s">
        <v>24</v>
      </c>
      <c r="E257" s="51">
        <f>E256</f>
        <v>34.4</v>
      </c>
      <c r="F257" s="51">
        <f>F256</f>
        <v>34.4</v>
      </c>
      <c r="G257" s="51">
        <f>G256</f>
        <v>34.4</v>
      </c>
      <c r="H257" s="52">
        <v>101</v>
      </c>
      <c r="I257" s="52">
        <f t="shared" si="179"/>
        <v>100</v>
      </c>
      <c r="J257" s="51">
        <f>J256</f>
        <v>34.4</v>
      </c>
      <c r="K257" s="51">
        <f>J257</f>
        <v>34.4</v>
      </c>
      <c r="L257" s="51">
        <v>35.44</v>
      </c>
      <c r="M257" s="52">
        <f t="shared" si="186"/>
        <v>100</v>
      </c>
      <c r="N257" s="53">
        <f t="shared" si="180"/>
        <v>103.02325581395348</v>
      </c>
      <c r="O257" s="51">
        <v>35.44</v>
      </c>
      <c r="P257" s="51">
        <v>35.97</v>
      </c>
      <c r="Q257" s="52">
        <f t="shared" si="181"/>
        <v>100</v>
      </c>
      <c r="R257" s="52">
        <f t="shared" si="184"/>
        <v>101.49548532731379</v>
      </c>
      <c r="S257" s="51">
        <v>35.97</v>
      </c>
      <c r="T257" s="51">
        <v>37.979999999999997</v>
      </c>
      <c r="U257" s="52">
        <f t="shared" si="182"/>
        <v>100</v>
      </c>
      <c r="V257" s="52">
        <f t="shared" si="183"/>
        <v>105.5879899916597</v>
      </c>
      <c r="W257" s="199"/>
    </row>
    <row r="258" spans="1:23">
      <c r="A258" s="201" t="s">
        <v>320</v>
      </c>
      <c r="B258" s="202"/>
      <c r="C258" s="202"/>
      <c r="D258" s="202"/>
      <c r="E258" s="202"/>
      <c r="F258" s="202"/>
      <c r="G258" s="202"/>
      <c r="H258" s="202"/>
      <c r="I258" s="202"/>
      <c r="J258" s="202"/>
      <c r="K258" s="202"/>
      <c r="L258" s="202"/>
      <c r="M258" s="202"/>
      <c r="N258" s="202"/>
      <c r="O258" s="202"/>
      <c r="P258" s="202"/>
      <c r="Q258" s="202"/>
      <c r="R258" s="202"/>
      <c r="S258" s="202"/>
      <c r="T258" s="202"/>
      <c r="U258" s="202"/>
      <c r="V258" s="202"/>
      <c r="W258" s="203"/>
    </row>
    <row r="259" spans="1:23" ht="21" customHeight="1">
      <c r="A259" s="213" t="s">
        <v>6</v>
      </c>
      <c r="B259" s="214"/>
      <c r="C259" s="214"/>
      <c r="D259" s="214"/>
      <c r="E259" s="214"/>
      <c r="F259" s="214"/>
      <c r="G259" s="214"/>
      <c r="H259" s="214"/>
      <c r="I259" s="214"/>
      <c r="J259" s="214"/>
      <c r="K259" s="214"/>
      <c r="L259" s="214"/>
      <c r="M259" s="214"/>
      <c r="N259" s="214"/>
      <c r="O259" s="214"/>
      <c r="P259" s="214"/>
      <c r="Q259" s="214"/>
      <c r="R259" s="214"/>
      <c r="S259" s="214"/>
      <c r="T259" s="214"/>
      <c r="U259" s="214"/>
      <c r="V259" s="215"/>
      <c r="W259" s="197" t="s">
        <v>460</v>
      </c>
    </row>
    <row r="260" spans="1:23" ht="15" customHeight="1">
      <c r="A260" s="197">
        <v>1</v>
      </c>
      <c r="B260" s="89"/>
      <c r="C260" s="197" t="s">
        <v>457</v>
      </c>
      <c r="D260" s="89" t="s">
        <v>20</v>
      </c>
      <c r="E260" s="51">
        <v>37.54</v>
      </c>
      <c r="F260" s="51">
        <f>E260</f>
        <v>37.54</v>
      </c>
      <c r="G260" s="51">
        <v>39.92</v>
      </c>
      <c r="H260" s="52">
        <f>F260/E260*100</f>
        <v>100</v>
      </c>
      <c r="I260" s="52">
        <f>G260/F260*100</f>
        <v>106.3399041022909</v>
      </c>
      <c r="J260" s="51">
        <f t="shared" ref="J260:J272" si="188">G260</f>
        <v>39.92</v>
      </c>
      <c r="K260" s="51">
        <f>J260</f>
        <v>39.92</v>
      </c>
      <c r="L260" s="51">
        <v>41.32</v>
      </c>
      <c r="M260" s="52">
        <f>K260/J260*100</f>
        <v>100</v>
      </c>
      <c r="N260" s="53">
        <f>L260/K260*100</f>
        <v>103.5070140280561</v>
      </c>
      <c r="O260" s="51">
        <v>20.56</v>
      </c>
      <c r="P260" s="51">
        <v>21.64</v>
      </c>
      <c r="Q260" s="52">
        <f>O260/L260*100</f>
        <v>49.757986447241045</v>
      </c>
      <c r="R260" s="52">
        <f>P260/O260*100</f>
        <v>105.25291828793775</v>
      </c>
      <c r="S260" s="130">
        <f t="shared" ref="S260:S266" si="189">P260</f>
        <v>21.64</v>
      </c>
      <c r="T260" s="130">
        <v>69.739999999999995</v>
      </c>
      <c r="U260" s="52">
        <f>S260/P260*100</f>
        <v>100</v>
      </c>
      <c r="V260" s="52">
        <f>T260/S260*100</f>
        <v>322.27356746765247</v>
      </c>
      <c r="W260" s="198"/>
    </row>
    <row r="261" spans="1:23" ht="15" customHeight="1">
      <c r="A261" s="198"/>
      <c r="B261" s="89"/>
      <c r="C261" s="244"/>
      <c r="D261" s="89" t="s">
        <v>340</v>
      </c>
      <c r="E261" s="51">
        <v>30.22</v>
      </c>
      <c r="F261" s="51">
        <f>E261</f>
        <v>30.22</v>
      </c>
      <c r="G261" s="51">
        <v>31.73</v>
      </c>
      <c r="H261" s="52">
        <f>F261/E261*100</f>
        <v>100</v>
      </c>
      <c r="I261" s="52">
        <f>G261/F261*100</f>
        <v>104.99669093315684</v>
      </c>
      <c r="J261" s="51">
        <f t="shared" si="188"/>
        <v>31.73</v>
      </c>
      <c r="K261" s="51">
        <f>J261</f>
        <v>31.73</v>
      </c>
      <c r="L261" s="51">
        <v>33.090000000000003</v>
      </c>
      <c r="M261" s="52">
        <f>K261/J261*100</f>
        <v>100</v>
      </c>
      <c r="N261" s="53">
        <f>L261/K261*100</f>
        <v>104.2861645130791</v>
      </c>
      <c r="O261" s="51">
        <v>23.78</v>
      </c>
      <c r="P261" s="51">
        <v>24.14</v>
      </c>
      <c r="Q261" s="52">
        <f t="shared" ref="Q261:Q313" si="190">O261/L261*100</f>
        <v>71.864611665155635</v>
      </c>
      <c r="R261" s="52">
        <f t="shared" ref="R261:R313" si="191">P261/O261*100</f>
        <v>101.51387720773759</v>
      </c>
      <c r="S261" s="130">
        <f t="shared" si="189"/>
        <v>24.14</v>
      </c>
      <c r="T261" s="130">
        <v>25.5</v>
      </c>
      <c r="U261" s="132">
        <f t="shared" ref="U261:U272" si="192">S261/P261*100</f>
        <v>100</v>
      </c>
      <c r="V261" s="132">
        <f t="shared" ref="V261:V272" si="193">T261/S261*100</f>
        <v>105.63380281690141</v>
      </c>
      <c r="W261" s="198"/>
    </row>
    <row r="262" spans="1:23" ht="30.75" customHeight="1">
      <c r="A262" s="197">
        <v>2</v>
      </c>
      <c r="B262" s="89"/>
      <c r="C262" s="197" t="s">
        <v>458</v>
      </c>
      <c r="D262" s="89" t="s">
        <v>21</v>
      </c>
      <c r="E262" s="51"/>
      <c r="F262" s="51"/>
      <c r="G262" s="51"/>
      <c r="H262" s="52"/>
      <c r="I262" s="52"/>
      <c r="J262" s="51" t="s">
        <v>31</v>
      </c>
      <c r="K262" s="51" t="s">
        <v>31</v>
      </c>
      <c r="L262" s="51" t="s">
        <v>31</v>
      </c>
      <c r="M262" s="51" t="s">
        <v>31</v>
      </c>
      <c r="N262" s="51" t="s">
        <v>31</v>
      </c>
      <c r="O262" s="51" t="s">
        <v>31</v>
      </c>
      <c r="P262" s="51">
        <v>36.96</v>
      </c>
      <c r="Q262" s="52" t="s">
        <v>31</v>
      </c>
      <c r="R262" s="52">
        <v>63.32</v>
      </c>
      <c r="S262" s="130">
        <f t="shared" si="189"/>
        <v>36.96</v>
      </c>
      <c r="T262" s="130">
        <v>40.64</v>
      </c>
      <c r="U262" s="132">
        <f t="shared" si="192"/>
        <v>100</v>
      </c>
      <c r="V262" s="132">
        <f t="shared" si="193"/>
        <v>109.95670995670996</v>
      </c>
      <c r="W262" s="198"/>
    </row>
    <row r="263" spans="1:23" ht="30.75" customHeight="1">
      <c r="A263" s="199"/>
      <c r="B263" s="89"/>
      <c r="C263" s="244"/>
      <c r="D263" s="89" t="s">
        <v>74</v>
      </c>
      <c r="E263" s="51"/>
      <c r="F263" s="51"/>
      <c r="G263" s="51"/>
      <c r="H263" s="52"/>
      <c r="I263" s="52"/>
      <c r="J263" s="51" t="s">
        <v>31</v>
      </c>
      <c r="K263" s="51" t="s">
        <v>31</v>
      </c>
      <c r="L263" s="51" t="s">
        <v>31</v>
      </c>
      <c r="M263" s="51" t="s">
        <v>31</v>
      </c>
      <c r="N263" s="51" t="s">
        <v>31</v>
      </c>
      <c r="O263" s="51" t="s">
        <v>31</v>
      </c>
      <c r="P263" s="51">
        <v>35.26</v>
      </c>
      <c r="Q263" s="52" t="s">
        <v>31</v>
      </c>
      <c r="R263" s="52">
        <v>100</v>
      </c>
      <c r="S263" s="130">
        <f t="shared" si="189"/>
        <v>35.26</v>
      </c>
      <c r="T263" s="130">
        <v>37.24</v>
      </c>
      <c r="U263" s="132">
        <f t="shared" si="192"/>
        <v>100</v>
      </c>
      <c r="V263" s="132">
        <f t="shared" si="193"/>
        <v>105.61542824730574</v>
      </c>
      <c r="W263" s="198"/>
    </row>
    <row r="264" spans="1:23" s="5" customFormat="1" ht="30" customHeight="1">
      <c r="A264" s="197">
        <v>3</v>
      </c>
      <c r="B264" s="89"/>
      <c r="C264" s="197" t="s">
        <v>459</v>
      </c>
      <c r="D264" s="89" t="s">
        <v>20</v>
      </c>
      <c r="E264" s="51"/>
      <c r="F264" s="51"/>
      <c r="G264" s="51"/>
      <c r="H264" s="52"/>
      <c r="I264" s="52"/>
      <c r="J264" s="51" t="s">
        <v>31</v>
      </c>
      <c r="K264" s="51" t="s">
        <v>31</v>
      </c>
      <c r="L264" s="51" t="s">
        <v>31</v>
      </c>
      <c r="M264" s="51" t="s">
        <v>31</v>
      </c>
      <c r="N264" s="51" t="s">
        <v>31</v>
      </c>
      <c r="O264" s="51" t="s">
        <v>31</v>
      </c>
      <c r="P264" s="51">
        <v>39.42</v>
      </c>
      <c r="Q264" s="51" t="s">
        <v>31</v>
      </c>
      <c r="R264" s="52">
        <v>116.88</v>
      </c>
      <c r="S264" s="130">
        <f t="shared" si="189"/>
        <v>39.42</v>
      </c>
      <c r="T264" s="130">
        <v>69.739999999999995</v>
      </c>
      <c r="U264" s="132">
        <f t="shared" si="192"/>
        <v>100</v>
      </c>
      <c r="V264" s="132">
        <f t="shared" si="193"/>
        <v>176.91527143581936</v>
      </c>
      <c r="W264" s="198"/>
    </row>
    <row r="265" spans="1:23" s="5" customFormat="1" ht="30" customHeight="1">
      <c r="A265" s="198"/>
      <c r="B265" s="89"/>
      <c r="C265" s="198"/>
      <c r="D265" s="89" t="s">
        <v>341</v>
      </c>
      <c r="E265" s="51"/>
      <c r="F265" s="51"/>
      <c r="G265" s="51"/>
      <c r="H265" s="52"/>
      <c r="I265" s="52"/>
      <c r="J265" s="51" t="s">
        <v>31</v>
      </c>
      <c r="K265" s="51" t="s">
        <v>31</v>
      </c>
      <c r="L265" s="51" t="s">
        <v>31</v>
      </c>
      <c r="M265" s="51" t="s">
        <v>31</v>
      </c>
      <c r="N265" s="51" t="s">
        <v>31</v>
      </c>
      <c r="O265" s="51" t="s">
        <v>31</v>
      </c>
      <c r="P265" s="130">
        <v>32.71</v>
      </c>
      <c r="Q265" s="51" t="s">
        <v>31</v>
      </c>
      <c r="R265" s="52">
        <v>100</v>
      </c>
      <c r="S265" s="130">
        <f t="shared" si="189"/>
        <v>32.71</v>
      </c>
      <c r="T265" s="130">
        <v>34.549999999999997</v>
      </c>
      <c r="U265" s="132">
        <f t="shared" si="192"/>
        <v>100</v>
      </c>
      <c r="V265" s="132">
        <f t="shared" si="193"/>
        <v>105.62519107306633</v>
      </c>
      <c r="W265" s="198"/>
    </row>
    <row r="266" spans="1:23" s="5" customFormat="1">
      <c r="A266" s="200">
        <v>4</v>
      </c>
      <c r="B266" s="89"/>
      <c r="C266" s="200" t="s">
        <v>342</v>
      </c>
      <c r="D266" s="89" t="s">
        <v>20</v>
      </c>
      <c r="E266" s="51">
        <v>13.75</v>
      </c>
      <c r="F266" s="51">
        <f t="shared" ref="F266:F272" si="194">E266</f>
        <v>13.75</v>
      </c>
      <c r="G266" s="51">
        <v>14.76</v>
      </c>
      <c r="H266" s="52">
        <f t="shared" ref="H266:H272" si="195">F266/E266*100</f>
        <v>100</v>
      </c>
      <c r="I266" s="52">
        <f t="shared" ref="I266:I272" si="196">G266/F266*100</f>
        <v>107.34545454545454</v>
      </c>
      <c r="J266" s="51">
        <f t="shared" si="188"/>
        <v>14.76</v>
      </c>
      <c r="K266" s="51">
        <f t="shared" ref="K266:K272" si="197">J266</f>
        <v>14.76</v>
      </c>
      <c r="L266" s="51">
        <v>17.28</v>
      </c>
      <c r="M266" s="52">
        <f t="shared" ref="M266:M272" si="198">K266/J266*100</f>
        <v>100</v>
      </c>
      <c r="N266" s="53">
        <f t="shared" ref="N266:N272" si="199">L266/K266*100</f>
        <v>117.07317073170734</v>
      </c>
      <c r="O266" s="51">
        <v>17.28</v>
      </c>
      <c r="P266" s="51">
        <v>19.04</v>
      </c>
      <c r="Q266" s="52">
        <f t="shared" si="190"/>
        <v>100</v>
      </c>
      <c r="R266" s="52">
        <f t="shared" si="191"/>
        <v>110.18518518518516</v>
      </c>
      <c r="S266" s="130">
        <f t="shared" si="189"/>
        <v>19.04</v>
      </c>
      <c r="T266" s="130">
        <v>21.02</v>
      </c>
      <c r="U266" s="132">
        <f t="shared" si="192"/>
        <v>100</v>
      </c>
      <c r="V266" s="132">
        <f t="shared" si="193"/>
        <v>110.39915966386556</v>
      </c>
      <c r="W266" s="198"/>
    </row>
    <row r="267" spans="1:23" s="5" customFormat="1">
      <c r="A267" s="200"/>
      <c r="B267" s="89"/>
      <c r="C267" s="200"/>
      <c r="D267" s="89" t="s">
        <v>32</v>
      </c>
      <c r="E267" s="51">
        <v>5.5</v>
      </c>
      <c r="F267" s="51">
        <f t="shared" si="194"/>
        <v>5.5</v>
      </c>
      <c r="G267" s="51">
        <v>5.9</v>
      </c>
      <c r="H267" s="52">
        <f t="shared" si="195"/>
        <v>100</v>
      </c>
      <c r="I267" s="52">
        <f t="shared" si="196"/>
        <v>107.27272727272728</v>
      </c>
      <c r="J267" s="51">
        <f t="shared" si="188"/>
        <v>5.9</v>
      </c>
      <c r="K267" s="51">
        <f t="shared" si="197"/>
        <v>5.9</v>
      </c>
      <c r="L267" s="51">
        <v>6.76</v>
      </c>
      <c r="M267" s="52">
        <f t="shared" si="198"/>
        <v>100</v>
      </c>
      <c r="N267" s="53">
        <f t="shared" si="199"/>
        <v>114.57627118644066</v>
      </c>
      <c r="O267" s="51">
        <v>6.76</v>
      </c>
      <c r="P267" s="51">
        <v>8.6</v>
      </c>
      <c r="Q267" s="52">
        <f t="shared" si="190"/>
        <v>100</v>
      </c>
      <c r="R267" s="52">
        <f t="shared" si="191"/>
        <v>127.21893491124261</v>
      </c>
      <c r="S267" s="130">
        <v>6.62</v>
      </c>
      <c r="T267" s="130">
        <f>S267</f>
        <v>6.62</v>
      </c>
      <c r="U267" s="132">
        <f t="shared" si="192"/>
        <v>76.976744186046517</v>
      </c>
      <c r="V267" s="132">
        <f t="shared" si="193"/>
        <v>100</v>
      </c>
      <c r="W267" s="198"/>
    </row>
    <row r="268" spans="1:23">
      <c r="A268" s="200"/>
      <c r="B268" s="89"/>
      <c r="C268" s="200"/>
      <c r="D268" s="89" t="s">
        <v>21</v>
      </c>
      <c r="E268" s="51">
        <v>9.42</v>
      </c>
      <c r="F268" s="51">
        <f t="shared" si="194"/>
        <v>9.42</v>
      </c>
      <c r="G268" s="51">
        <v>9.8800000000000008</v>
      </c>
      <c r="H268" s="52">
        <f t="shared" si="195"/>
        <v>100</v>
      </c>
      <c r="I268" s="52">
        <f t="shared" si="196"/>
        <v>104.8832271762208</v>
      </c>
      <c r="J268" s="51">
        <f t="shared" si="188"/>
        <v>9.8800000000000008</v>
      </c>
      <c r="K268" s="51">
        <f t="shared" si="197"/>
        <v>9.8800000000000008</v>
      </c>
      <c r="L268" s="51">
        <v>10.27</v>
      </c>
      <c r="M268" s="52">
        <f t="shared" si="198"/>
        <v>100</v>
      </c>
      <c r="N268" s="53">
        <f t="shared" si="199"/>
        <v>103.94736842105262</v>
      </c>
      <c r="O268" s="51">
        <v>10.27</v>
      </c>
      <c r="P268" s="51">
        <v>12.29</v>
      </c>
      <c r="Q268" s="52">
        <f t="shared" si="190"/>
        <v>100</v>
      </c>
      <c r="R268" s="52">
        <f t="shared" si="191"/>
        <v>119.66893865628043</v>
      </c>
      <c r="S268" s="130">
        <f>P268</f>
        <v>12.29</v>
      </c>
      <c r="T268" s="130">
        <v>12.85</v>
      </c>
      <c r="U268" s="132">
        <f t="shared" si="192"/>
        <v>100</v>
      </c>
      <c r="V268" s="132">
        <f t="shared" si="193"/>
        <v>104.55655004068349</v>
      </c>
      <c r="W268" s="198"/>
    </row>
    <row r="269" spans="1:23">
      <c r="A269" s="200">
        <v>5</v>
      </c>
      <c r="B269" s="89"/>
      <c r="C269" s="200" t="s">
        <v>13</v>
      </c>
      <c r="D269" s="89" t="s">
        <v>20</v>
      </c>
      <c r="E269" s="51">
        <v>21.04</v>
      </c>
      <c r="F269" s="51">
        <f t="shared" si="194"/>
        <v>21.04</v>
      </c>
      <c r="G269" s="51">
        <v>22.1</v>
      </c>
      <c r="H269" s="52">
        <f t="shared" si="195"/>
        <v>100</v>
      </c>
      <c r="I269" s="52">
        <f t="shared" si="196"/>
        <v>105.03802281368822</v>
      </c>
      <c r="J269" s="51">
        <f t="shared" si="188"/>
        <v>22.1</v>
      </c>
      <c r="K269" s="51">
        <f t="shared" si="197"/>
        <v>22.1</v>
      </c>
      <c r="L269" s="51">
        <v>23.05</v>
      </c>
      <c r="M269" s="52">
        <f t="shared" si="198"/>
        <v>100</v>
      </c>
      <c r="N269" s="53">
        <f t="shared" si="199"/>
        <v>104.29864253393666</v>
      </c>
      <c r="O269" s="51">
        <v>23.05</v>
      </c>
      <c r="P269" s="51">
        <v>23.28</v>
      </c>
      <c r="Q269" s="52">
        <f t="shared" si="190"/>
        <v>100</v>
      </c>
      <c r="R269" s="52">
        <f t="shared" si="191"/>
        <v>100.99783080260303</v>
      </c>
      <c r="S269" s="130">
        <f>P269</f>
        <v>23.28</v>
      </c>
      <c r="T269" s="130">
        <v>24.46</v>
      </c>
      <c r="U269" s="132">
        <f t="shared" si="192"/>
        <v>100</v>
      </c>
      <c r="V269" s="132">
        <f t="shared" si="193"/>
        <v>105.06872852233677</v>
      </c>
      <c r="W269" s="198"/>
    </row>
    <row r="270" spans="1:23" ht="30">
      <c r="A270" s="200"/>
      <c r="B270" s="89"/>
      <c r="C270" s="200"/>
      <c r="D270" s="89" t="s">
        <v>220</v>
      </c>
      <c r="E270" s="51">
        <f t="shared" ref="E270" si="200">E269*1.18</f>
        <v>24.827199999999998</v>
      </c>
      <c r="F270" s="51">
        <f t="shared" si="194"/>
        <v>24.827199999999998</v>
      </c>
      <c r="G270" s="51">
        <f t="shared" ref="G270" si="201">G269*1.18</f>
        <v>26.077999999999999</v>
      </c>
      <c r="H270" s="52">
        <f t="shared" si="195"/>
        <v>100</v>
      </c>
      <c r="I270" s="52">
        <f t="shared" si="196"/>
        <v>105.03802281368822</v>
      </c>
      <c r="J270" s="51">
        <f t="shared" si="188"/>
        <v>26.077999999999999</v>
      </c>
      <c r="K270" s="51">
        <f t="shared" si="197"/>
        <v>26.077999999999999</v>
      </c>
      <c r="L270" s="51">
        <f t="shared" ref="L270" si="202">L269*1.18</f>
        <v>27.198999999999998</v>
      </c>
      <c r="M270" s="52">
        <f t="shared" si="198"/>
        <v>100</v>
      </c>
      <c r="N270" s="53">
        <f t="shared" si="199"/>
        <v>104.29864253393663</v>
      </c>
      <c r="O270" s="51">
        <v>27.66</v>
      </c>
      <c r="P270" s="51">
        <v>27.94</v>
      </c>
      <c r="Q270" s="52">
        <f t="shared" si="190"/>
        <v>101.6949152542373</v>
      </c>
      <c r="R270" s="52">
        <f t="shared" si="191"/>
        <v>101.01229211858281</v>
      </c>
      <c r="S270" s="130">
        <f>P270</f>
        <v>27.94</v>
      </c>
      <c r="T270" s="130">
        <v>29.35</v>
      </c>
      <c r="U270" s="132">
        <f t="shared" si="192"/>
        <v>100</v>
      </c>
      <c r="V270" s="132">
        <f t="shared" si="193"/>
        <v>105.04652827487473</v>
      </c>
      <c r="W270" s="198"/>
    </row>
    <row r="271" spans="1:23">
      <c r="A271" s="200"/>
      <c r="B271" s="89"/>
      <c r="C271" s="200"/>
      <c r="D271" s="89" t="s">
        <v>21</v>
      </c>
      <c r="E271" s="51">
        <v>25.1</v>
      </c>
      <c r="F271" s="51">
        <f t="shared" si="194"/>
        <v>25.1</v>
      </c>
      <c r="G271" s="51">
        <v>26.36</v>
      </c>
      <c r="H271" s="52">
        <f t="shared" si="195"/>
        <v>100</v>
      </c>
      <c r="I271" s="52">
        <f t="shared" si="196"/>
        <v>105.01992031872508</v>
      </c>
      <c r="J271" s="51">
        <f t="shared" si="188"/>
        <v>26.36</v>
      </c>
      <c r="K271" s="51">
        <f t="shared" si="197"/>
        <v>26.36</v>
      </c>
      <c r="L271" s="51">
        <v>28.72</v>
      </c>
      <c r="M271" s="52">
        <f t="shared" si="198"/>
        <v>100</v>
      </c>
      <c r="N271" s="53">
        <f t="shared" si="199"/>
        <v>108.95295902883156</v>
      </c>
      <c r="O271" s="51">
        <v>28.72</v>
      </c>
      <c r="P271" s="51">
        <v>29.56</v>
      </c>
      <c r="Q271" s="52">
        <f t="shared" si="190"/>
        <v>100</v>
      </c>
      <c r="R271" s="52">
        <f t="shared" si="191"/>
        <v>102.92479108635098</v>
      </c>
      <c r="S271" s="130">
        <f>P271</f>
        <v>29.56</v>
      </c>
      <c r="T271" s="130">
        <v>31.41</v>
      </c>
      <c r="U271" s="132">
        <f t="shared" si="192"/>
        <v>100</v>
      </c>
      <c r="V271" s="132">
        <f t="shared" si="193"/>
        <v>106.25845737483087</v>
      </c>
      <c r="W271" s="198"/>
    </row>
    <row r="272" spans="1:23" ht="30">
      <c r="A272" s="200"/>
      <c r="B272" s="89"/>
      <c r="C272" s="200"/>
      <c r="D272" s="89" t="s">
        <v>60</v>
      </c>
      <c r="E272" s="51">
        <v>21.01</v>
      </c>
      <c r="F272" s="51">
        <f t="shared" si="194"/>
        <v>21.01</v>
      </c>
      <c r="G272" s="51">
        <v>22.07</v>
      </c>
      <c r="H272" s="52">
        <f t="shared" si="195"/>
        <v>100</v>
      </c>
      <c r="I272" s="52">
        <f t="shared" si="196"/>
        <v>105.04521656354116</v>
      </c>
      <c r="J272" s="51">
        <f t="shared" si="188"/>
        <v>22.07</v>
      </c>
      <c r="K272" s="51">
        <f t="shared" si="197"/>
        <v>22.07</v>
      </c>
      <c r="L272" s="51">
        <v>23.01</v>
      </c>
      <c r="M272" s="52">
        <f t="shared" si="198"/>
        <v>100</v>
      </c>
      <c r="N272" s="53">
        <f t="shared" si="199"/>
        <v>104.25917535115543</v>
      </c>
      <c r="O272" s="51">
        <v>23.4</v>
      </c>
      <c r="P272" s="51">
        <v>23.75</v>
      </c>
      <c r="Q272" s="52">
        <f t="shared" si="190"/>
        <v>101.69491525423729</v>
      </c>
      <c r="R272" s="52">
        <f t="shared" si="191"/>
        <v>101.49572649572652</v>
      </c>
      <c r="S272" s="130">
        <f>P272</f>
        <v>23.75</v>
      </c>
      <c r="T272" s="130">
        <v>25.08</v>
      </c>
      <c r="U272" s="132">
        <f t="shared" si="192"/>
        <v>100</v>
      </c>
      <c r="V272" s="132">
        <f t="shared" si="193"/>
        <v>105.59999999999998</v>
      </c>
      <c r="W272" s="199"/>
    </row>
    <row r="273" spans="1:23" ht="15.75" customHeight="1">
      <c r="A273" s="197">
        <v>6</v>
      </c>
      <c r="B273" s="89"/>
      <c r="C273" s="197" t="s">
        <v>304</v>
      </c>
      <c r="D273" s="89" t="s">
        <v>20</v>
      </c>
      <c r="E273" s="51" t="s">
        <v>31</v>
      </c>
      <c r="F273" s="51" t="s">
        <v>31</v>
      </c>
      <c r="G273" s="89">
        <v>18.059999999999999</v>
      </c>
      <c r="H273" s="51" t="s">
        <v>31</v>
      </c>
      <c r="I273" s="52">
        <v>113.01627033792239</v>
      </c>
      <c r="J273" s="51">
        <f t="shared" ref="J273:J279" si="203">G273</f>
        <v>18.059999999999999</v>
      </c>
      <c r="K273" s="51">
        <f t="shared" ref="K273:K279" si="204">J273</f>
        <v>18.059999999999999</v>
      </c>
      <c r="L273" s="89">
        <v>18.649999999999999</v>
      </c>
      <c r="M273" s="51">
        <f t="shared" ref="M273:M280" si="205">K273/J273*100</f>
        <v>100</v>
      </c>
      <c r="N273" s="53">
        <f t="shared" ref="N273:N280" si="206">L273/K273*100</f>
        <v>103.26688815060908</v>
      </c>
      <c r="O273" s="51">
        <v>18.649999999999999</v>
      </c>
      <c r="P273" s="51">
        <v>19.29</v>
      </c>
      <c r="Q273" s="52">
        <f t="shared" si="190"/>
        <v>100</v>
      </c>
      <c r="R273" s="52">
        <f t="shared" si="191"/>
        <v>103.43163538873993</v>
      </c>
      <c r="S273" s="130">
        <v>19.29</v>
      </c>
      <c r="T273" s="130">
        <v>20.32</v>
      </c>
      <c r="U273" s="122">
        <f>S273/P273*100</f>
        <v>100</v>
      </c>
      <c r="V273" s="122">
        <f>T273/S273*100</f>
        <v>105.33955417314671</v>
      </c>
      <c r="W273" s="198" t="s">
        <v>414</v>
      </c>
    </row>
    <row r="274" spans="1:23" ht="30.75" customHeight="1">
      <c r="A274" s="198"/>
      <c r="B274" s="89"/>
      <c r="C274" s="198"/>
      <c r="D274" s="89" t="s">
        <v>21</v>
      </c>
      <c r="E274" s="51" t="s">
        <v>31</v>
      </c>
      <c r="F274" s="51" t="s">
        <v>31</v>
      </c>
      <c r="G274" s="89">
        <v>51.18</v>
      </c>
      <c r="H274" s="51" t="s">
        <v>31</v>
      </c>
      <c r="I274" s="52">
        <v>111.81996941227878</v>
      </c>
      <c r="J274" s="51">
        <f t="shared" si="203"/>
        <v>51.18</v>
      </c>
      <c r="K274" s="51">
        <f t="shared" si="204"/>
        <v>51.18</v>
      </c>
      <c r="L274" s="89">
        <v>58.07</v>
      </c>
      <c r="M274" s="51">
        <f t="shared" si="205"/>
        <v>100</v>
      </c>
      <c r="N274" s="53">
        <f t="shared" si="206"/>
        <v>113.46228995701446</v>
      </c>
      <c r="O274" s="51">
        <v>58.07</v>
      </c>
      <c r="P274" s="51">
        <v>59.22</v>
      </c>
      <c r="Q274" s="52">
        <f t="shared" si="190"/>
        <v>100</v>
      </c>
      <c r="R274" s="52">
        <f t="shared" si="191"/>
        <v>101.9803685207508</v>
      </c>
      <c r="S274" s="130">
        <v>59.22</v>
      </c>
      <c r="T274" s="130">
        <v>63.36</v>
      </c>
      <c r="U274" s="122">
        <f t="shared" ref="U274:U280" si="207">S274/P274*100</f>
        <v>100</v>
      </c>
      <c r="V274" s="122">
        <f t="shared" ref="V274:V284" si="208">T274/S274*100</f>
        <v>106.99088145896656</v>
      </c>
      <c r="W274" s="198"/>
    </row>
    <row r="275" spans="1:23" ht="30">
      <c r="A275" s="198"/>
      <c r="B275" s="89"/>
      <c r="C275" s="198"/>
      <c r="D275" s="89" t="s">
        <v>59</v>
      </c>
      <c r="E275" s="51" t="s">
        <v>31</v>
      </c>
      <c r="F275" s="51" t="s">
        <v>31</v>
      </c>
      <c r="G275" s="89">
        <v>18.54</v>
      </c>
      <c r="H275" s="51" t="s">
        <v>31</v>
      </c>
      <c r="I275" s="52">
        <v>105.04249291784701</v>
      </c>
      <c r="J275" s="51">
        <f t="shared" si="203"/>
        <v>18.54</v>
      </c>
      <c r="K275" s="51">
        <f t="shared" si="204"/>
        <v>18.54</v>
      </c>
      <c r="L275" s="89">
        <v>19.34</v>
      </c>
      <c r="M275" s="51">
        <f t="shared" si="205"/>
        <v>100</v>
      </c>
      <c r="N275" s="53">
        <f t="shared" si="206"/>
        <v>104.31499460625675</v>
      </c>
      <c r="O275" s="51">
        <v>19.670000000000002</v>
      </c>
      <c r="P275" s="51">
        <v>19.97</v>
      </c>
      <c r="Q275" s="52">
        <f t="shared" si="190"/>
        <v>101.7063081695967</v>
      </c>
      <c r="R275" s="52">
        <f t="shared" si="191"/>
        <v>101.52516522623283</v>
      </c>
      <c r="S275" s="130">
        <v>19.97</v>
      </c>
      <c r="T275" s="130">
        <v>21.08</v>
      </c>
      <c r="U275" s="122">
        <f t="shared" si="207"/>
        <v>100</v>
      </c>
      <c r="V275" s="122">
        <f t="shared" si="208"/>
        <v>105.55833750625938</v>
      </c>
      <c r="W275" s="198"/>
    </row>
    <row r="276" spans="1:23" ht="30">
      <c r="A276" s="199"/>
      <c r="B276" s="89"/>
      <c r="C276" s="199"/>
      <c r="D276" s="89" t="s">
        <v>60</v>
      </c>
      <c r="E276" s="51" t="s">
        <v>31</v>
      </c>
      <c r="F276" s="51" t="s">
        <v>31</v>
      </c>
      <c r="G276" s="51">
        <v>25.41</v>
      </c>
      <c r="H276" s="51" t="s">
        <v>31</v>
      </c>
      <c r="I276" s="52">
        <v>105</v>
      </c>
      <c r="J276" s="51">
        <f t="shared" si="203"/>
        <v>25.41</v>
      </c>
      <c r="K276" s="51">
        <f t="shared" si="204"/>
        <v>25.41</v>
      </c>
      <c r="L276" s="51">
        <v>26.51</v>
      </c>
      <c r="M276" s="51">
        <f t="shared" si="205"/>
        <v>100</v>
      </c>
      <c r="N276" s="53">
        <f t="shared" si="206"/>
        <v>104.32900432900433</v>
      </c>
      <c r="O276" s="51">
        <v>26.96</v>
      </c>
      <c r="P276" s="51">
        <v>27.37</v>
      </c>
      <c r="Q276" s="52">
        <f t="shared" si="190"/>
        <v>101.69747265182949</v>
      </c>
      <c r="R276" s="52">
        <f t="shared" si="191"/>
        <v>101.52077151335313</v>
      </c>
      <c r="S276" s="130">
        <v>27.37</v>
      </c>
      <c r="T276" s="130">
        <v>28.91</v>
      </c>
      <c r="U276" s="122">
        <f t="shared" si="207"/>
        <v>100</v>
      </c>
      <c r="V276" s="122">
        <f t="shared" si="208"/>
        <v>105.62659846547314</v>
      </c>
      <c r="W276" s="199"/>
    </row>
    <row r="277" spans="1:23" ht="15" customHeight="1">
      <c r="A277" s="197">
        <v>7</v>
      </c>
      <c r="B277" s="127"/>
      <c r="C277" s="197" t="s">
        <v>461</v>
      </c>
      <c r="D277" s="127" t="s">
        <v>20</v>
      </c>
      <c r="E277" s="127">
        <v>44.66</v>
      </c>
      <c r="F277" s="130">
        <f t="shared" ref="F277:F313" si="209">E277</f>
        <v>44.66</v>
      </c>
      <c r="G277" s="127">
        <v>46.85</v>
      </c>
      <c r="H277" s="132">
        <f t="shared" ref="H277:H279" si="210">F277/E277*100</f>
        <v>100</v>
      </c>
      <c r="I277" s="132">
        <f t="shared" ref="I277:I279" si="211">G277/F277*100</f>
        <v>104.9037169726825</v>
      </c>
      <c r="J277" s="130">
        <f t="shared" si="203"/>
        <v>46.85</v>
      </c>
      <c r="K277" s="130">
        <v>46.23</v>
      </c>
      <c r="L277" s="130">
        <f>K277</f>
        <v>46.23</v>
      </c>
      <c r="M277" s="132">
        <f t="shared" si="205"/>
        <v>98.676627534685153</v>
      </c>
      <c r="N277" s="53">
        <f t="shared" si="206"/>
        <v>100</v>
      </c>
      <c r="O277" s="130">
        <v>46.23</v>
      </c>
      <c r="P277" s="130">
        <v>52.44</v>
      </c>
      <c r="Q277" s="132">
        <f t="shared" si="190"/>
        <v>100</v>
      </c>
      <c r="R277" s="132">
        <f t="shared" si="191"/>
        <v>113.43283582089552</v>
      </c>
      <c r="S277" s="130">
        <f>P277</f>
        <v>52.44</v>
      </c>
      <c r="T277" s="130">
        <v>60.82</v>
      </c>
      <c r="U277" s="132">
        <f t="shared" si="207"/>
        <v>100</v>
      </c>
      <c r="V277" s="132">
        <f t="shared" si="208"/>
        <v>115.98016781083143</v>
      </c>
      <c r="W277" s="197" t="s">
        <v>460</v>
      </c>
    </row>
    <row r="278" spans="1:23" ht="30">
      <c r="A278" s="198"/>
      <c r="B278" s="127"/>
      <c r="C278" s="198"/>
      <c r="D278" s="127" t="s">
        <v>24</v>
      </c>
      <c r="E278" s="127"/>
      <c r="F278" s="130"/>
      <c r="G278" s="127"/>
      <c r="H278" s="132"/>
      <c r="I278" s="132"/>
      <c r="J278" s="130">
        <f>J277</f>
        <v>46.85</v>
      </c>
      <c r="K278" s="130">
        <f>K277</f>
        <v>46.23</v>
      </c>
      <c r="L278" s="130">
        <f>L277</f>
        <v>46.23</v>
      </c>
      <c r="M278" s="132">
        <f t="shared" si="205"/>
        <v>98.676627534685153</v>
      </c>
      <c r="N278" s="53">
        <f t="shared" si="206"/>
        <v>100</v>
      </c>
      <c r="O278" s="130">
        <v>46.23</v>
      </c>
      <c r="P278" s="130">
        <v>46.92</v>
      </c>
      <c r="Q278" s="132">
        <f t="shared" si="190"/>
        <v>100</v>
      </c>
      <c r="R278" s="132">
        <f t="shared" si="191"/>
        <v>101.49253731343283</v>
      </c>
      <c r="S278" s="130">
        <f>P278</f>
        <v>46.92</v>
      </c>
      <c r="T278" s="130">
        <v>49.55</v>
      </c>
      <c r="U278" s="132">
        <f t="shared" si="207"/>
        <v>100</v>
      </c>
      <c r="V278" s="132">
        <f t="shared" si="208"/>
        <v>105.60528559249786</v>
      </c>
      <c r="W278" s="198"/>
    </row>
    <row r="279" spans="1:23" ht="15" customHeight="1">
      <c r="A279" s="198"/>
      <c r="B279" s="127"/>
      <c r="C279" s="198"/>
      <c r="D279" s="127" t="s">
        <v>21</v>
      </c>
      <c r="E279" s="127">
        <v>24.89</v>
      </c>
      <c r="F279" s="130">
        <f t="shared" si="209"/>
        <v>24.89</v>
      </c>
      <c r="G279" s="130">
        <v>24.5</v>
      </c>
      <c r="H279" s="132">
        <f t="shared" si="210"/>
        <v>100</v>
      </c>
      <c r="I279" s="132">
        <f t="shared" si="211"/>
        <v>98.433105664925662</v>
      </c>
      <c r="J279" s="130">
        <f t="shared" si="203"/>
        <v>24.5</v>
      </c>
      <c r="K279" s="130">
        <f t="shared" si="204"/>
        <v>24.5</v>
      </c>
      <c r="L279" s="130">
        <v>24.66</v>
      </c>
      <c r="M279" s="132">
        <f t="shared" si="205"/>
        <v>100</v>
      </c>
      <c r="N279" s="53">
        <f t="shared" si="206"/>
        <v>100.6530612244898</v>
      </c>
      <c r="O279" s="130">
        <v>24.66</v>
      </c>
      <c r="P279" s="130">
        <v>26.1</v>
      </c>
      <c r="Q279" s="132">
        <f t="shared" si="190"/>
        <v>100</v>
      </c>
      <c r="R279" s="132">
        <f t="shared" si="191"/>
        <v>105.83941605839418</v>
      </c>
      <c r="S279" s="130">
        <f>P279</f>
        <v>26.1</v>
      </c>
      <c r="T279" s="130">
        <v>32.340000000000003</v>
      </c>
      <c r="U279" s="132">
        <f t="shared" si="207"/>
        <v>100</v>
      </c>
      <c r="V279" s="132">
        <f t="shared" si="208"/>
        <v>123.90804597701151</v>
      </c>
      <c r="W279" s="198"/>
    </row>
    <row r="280" spans="1:23" ht="30">
      <c r="A280" s="199"/>
      <c r="B280" s="127"/>
      <c r="C280" s="199"/>
      <c r="D280" s="127" t="s">
        <v>74</v>
      </c>
      <c r="E280" s="127"/>
      <c r="F280" s="130"/>
      <c r="G280" s="130"/>
      <c r="H280" s="132"/>
      <c r="I280" s="132"/>
      <c r="J280" s="130">
        <f>J279</f>
        <v>24.5</v>
      </c>
      <c r="K280" s="130">
        <f>K279</f>
        <v>24.5</v>
      </c>
      <c r="L280" s="130">
        <f>L279</f>
        <v>24.66</v>
      </c>
      <c r="M280" s="132">
        <f t="shared" si="205"/>
        <v>100</v>
      </c>
      <c r="N280" s="53">
        <f t="shared" si="206"/>
        <v>100.6530612244898</v>
      </c>
      <c r="O280" s="130">
        <v>24.66</v>
      </c>
      <c r="P280" s="130">
        <v>25.03</v>
      </c>
      <c r="Q280" s="132">
        <f t="shared" si="190"/>
        <v>100</v>
      </c>
      <c r="R280" s="132">
        <f t="shared" si="191"/>
        <v>101.50040551500406</v>
      </c>
      <c r="S280" s="130">
        <f>P280</f>
        <v>25.03</v>
      </c>
      <c r="T280" s="130">
        <v>26.43</v>
      </c>
      <c r="U280" s="132">
        <f t="shared" si="207"/>
        <v>100</v>
      </c>
      <c r="V280" s="132">
        <f t="shared" si="208"/>
        <v>105.59328805433479</v>
      </c>
      <c r="W280" s="198"/>
    </row>
    <row r="281" spans="1:23">
      <c r="A281" s="242">
        <v>8</v>
      </c>
      <c r="B281" s="193"/>
      <c r="C281" s="200" t="s">
        <v>585</v>
      </c>
      <c r="D281" s="192" t="s">
        <v>20</v>
      </c>
      <c r="E281" s="193"/>
      <c r="F281" s="84"/>
      <c r="G281" s="84"/>
      <c r="H281" s="85"/>
      <c r="I281" s="85"/>
      <c r="J281" s="84"/>
      <c r="K281" s="84"/>
      <c r="L281" s="84"/>
      <c r="M281" s="85"/>
      <c r="N281" s="85"/>
      <c r="O281" s="195" t="s">
        <v>31</v>
      </c>
      <c r="P281" s="195" t="s">
        <v>31</v>
      </c>
      <c r="Q281" s="195" t="s">
        <v>31</v>
      </c>
      <c r="R281" s="195" t="s">
        <v>31</v>
      </c>
      <c r="S281" s="195">
        <v>49.58</v>
      </c>
      <c r="T281" s="195">
        <v>135.76</v>
      </c>
      <c r="U281" s="194">
        <v>100</v>
      </c>
      <c r="V281" s="194">
        <f t="shared" si="208"/>
        <v>273.82008874546187</v>
      </c>
      <c r="W281" s="197" t="s">
        <v>584</v>
      </c>
    </row>
    <row r="282" spans="1:23" ht="30">
      <c r="A282" s="283"/>
      <c r="B282" s="193"/>
      <c r="C282" s="200"/>
      <c r="D282" s="192" t="s">
        <v>24</v>
      </c>
      <c r="E282" s="193"/>
      <c r="F282" s="84"/>
      <c r="G282" s="84"/>
      <c r="H282" s="85"/>
      <c r="I282" s="85"/>
      <c r="J282" s="84"/>
      <c r="K282" s="84"/>
      <c r="L282" s="84"/>
      <c r="M282" s="85"/>
      <c r="N282" s="85"/>
      <c r="O282" s="195" t="s">
        <v>31</v>
      </c>
      <c r="P282" s="195" t="s">
        <v>31</v>
      </c>
      <c r="Q282" s="195" t="s">
        <v>31</v>
      </c>
      <c r="R282" s="195" t="s">
        <v>31</v>
      </c>
      <c r="S282" s="195">
        <v>46.39</v>
      </c>
      <c r="T282" s="195">
        <v>48.99</v>
      </c>
      <c r="U282" s="194">
        <v>100</v>
      </c>
      <c r="V282" s="194">
        <f t="shared" si="208"/>
        <v>105.60465617589998</v>
      </c>
      <c r="W282" s="198"/>
    </row>
    <row r="283" spans="1:23">
      <c r="A283" s="283"/>
      <c r="B283" s="193"/>
      <c r="C283" s="200"/>
      <c r="D283" s="192" t="s">
        <v>21</v>
      </c>
      <c r="E283" s="193"/>
      <c r="F283" s="84"/>
      <c r="G283" s="84"/>
      <c r="H283" s="85"/>
      <c r="I283" s="85"/>
      <c r="J283" s="84"/>
      <c r="K283" s="84"/>
      <c r="L283" s="84"/>
      <c r="M283" s="85"/>
      <c r="N283" s="85"/>
      <c r="O283" s="195" t="s">
        <v>31</v>
      </c>
      <c r="P283" s="195" t="s">
        <v>31</v>
      </c>
      <c r="Q283" s="195" t="s">
        <v>31</v>
      </c>
      <c r="R283" s="195" t="s">
        <v>31</v>
      </c>
      <c r="S283" s="195">
        <v>80.09</v>
      </c>
      <c r="T283" s="195">
        <v>118.01</v>
      </c>
      <c r="U283" s="194">
        <v>100</v>
      </c>
      <c r="V283" s="194">
        <f t="shared" si="208"/>
        <v>147.34673492321139</v>
      </c>
      <c r="W283" s="198"/>
    </row>
    <row r="284" spans="1:23" ht="30">
      <c r="A284" s="243"/>
      <c r="B284" s="193"/>
      <c r="C284" s="200"/>
      <c r="D284" s="192" t="s">
        <v>74</v>
      </c>
      <c r="E284" s="193"/>
      <c r="F284" s="84"/>
      <c r="G284" s="84"/>
      <c r="H284" s="85"/>
      <c r="I284" s="85"/>
      <c r="J284" s="84"/>
      <c r="K284" s="84"/>
      <c r="L284" s="84"/>
      <c r="M284" s="85"/>
      <c r="N284" s="85"/>
      <c r="O284" s="195" t="s">
        <v>31</v>
      </c>
      <c r="P284" s="195" t="s">
        <v>31</v>
      </c>
      <c r="Q284" s="195" t="s">
        <v>31</v>
      </c>
      <c r="R284" s="195" t="s">
        <v>31</v>
      </c>
      <c r="S284" s="195">
        <v>28.81</v>
      </c>
      <c r="T284" s="195">
        <v>30.42</v>
      </c>
      <c r="U284" s="194">
        <v>100</v>
      </c>
      <c r="V284" s="194">
        <f t="shared" si="208"/>
        <v>105.58833738285318</v>
      </c>
      <c r="W284" s="198"/>
    </row>
    <row r="285" spans="1:23" ht="15" customHeight="1">
      <c r="A285" s="213" t="s">
        <v>8</v>
      </c>
      <c r="B285" s="214"/>
      <c r="C285" s="214"/>
      <c r="D285" s="214"/>
      <c r="E285" s="214"/>
      <c r="F285" s="214"/>
      <c r="G285" s="214"/>
      <c r="H285" s="214"/>
      <c r="I285" s="214"/>
      <c r="J285" s="214"/>
      <c r="K285" s="214"/>
      <c r="L285" s="214"/>
      <c r="M285" s="214"/>
      <c r="N285" s="214"/>
      <c r="O285" s="214"/>
      <c r="P285" s="214"/>
      <c r="Q285" s="214"/>
      <c r="R285" s="214"/>
      <c r="S285" s="214"/>
      <c r="T285" s="214"/>
      <c r="U285" s="214"/>
      <c r="V285" s="215"/>
      <c r="W285" s="197" t="s">
        <v>460</v>
      </c>
    </row>
    <row r="286" spans="1:23" ht="15.75" thickBot="1">
      <c r="A286" s="200">
        <v>9</v>
      </c>
      <c r="B286" s="101"/>
      <c r="C286" s="200" t="s">
        <v>462</v>
      </c>
      <c r="D286" s="127" t="s">
        <v>20</v>
      </c>
      <c r="E286" s="130">
        <v>43.74</v>
      </c>
      <c r="F286" s="130">
        <f t="shared" si="209"/>
        <v>43.74</v>
      </c>
      <c r="G286" s="130">
        <v>49.26</v>
      </c>
      <c r="H286" s="132">
        <f t="shared" ref="H286:H288" si="212">F286/E286*100</f>
        <v>100</v>
      </c>
      <c r="I286" s="132">
        <f t="shared" ref="I286:I288" si="213">G286/F286*100</f>
        <v>112.62002743484223</v>
      </c>
      <c r="J286" s="130">
        <f>G286</f>
        <v>49.26</v>
      </c>
      <c r="K286" s="130">
        <f t="shared" ref="K286:K288" si="214">J286</f>
        <v>49.26</v>
      </c>
      <c r="L286" s="130">
        <v>51.68</v>
      </c>
      <c r="M286" s="132">
        <f t="shared" ref="M286:M287" si="215">K286/J286*100</f>
        <v>100</v>
      </c>
      <c r="N286" s="53">
        <f t="shared" ref="N286:N287" si="216">L286/K286*100</f>
        <v>104.91270807957775</v>
      </c>
      <c r="O286" s="130">
        <v>51.68</v>
      </c>
      <c r="P286" s="130">
        <v>55.98</v>
      </c>
      <c r="Q286" s="132">
        <f t="shared" si="190"/>
        <v>100</v>
      </c>
      <c r="R286" s="132">
        <f t="shared" si="191"/>
        <v>108.32043343653251</v>
      </c>
      <c r="S286" s="130">
        <f>P286</f>
        <v>55.98</v>
      </c>
      <c r="T286" s="130">
        <v>59.79</v>
      </c>
      <c r="U286" s="132">
        <f t="shared" ref="U286:U288" si="217">S286/P286*100</f>
        <v>100</v>
      </c>
      <c r="V286" s="132">
        <f t="shared" ref="V286:V288" si="218">T286/S286*100</f>
        <v>106.80600214362272</v>
      </c>
      <c r="W286" s="198"/>
    </row>
    <row r="287" spans="1:23" ht="30">
      <c r="A287" s="200"/>
      <c r="B287" s="128"/>
      <c r="C287" s="200"/>
      <c r="D287" s="127" t="s">
        <v>59</v>
      </c>
      <c r="E287" s="130">
        <v>43.34</v>
      </c>
      <c r="F287" s="130">
        <f t="shared" si="209"/>
        <v>43.34</v>
      </c>
      <c r="G287" s="130">
        <v>45.51</v>
      </c>
      <c r="H287" s="132">
        <f t="shared" si="212"/>
        <v>100</v>
      </c>
      <c r="I287" s="132">
        <f t="shared" si="213"/>
        <v>105.00692201199814</v>
      </c>
      <c r="J287" s="130">
        <f>G287</f>
        <v>45.51</v>
      </c>
      <c r="K287" s="130">
        <f t="shared" si="214"/>
        <v>45.51</v>
      </c>
      <c r="L287" s="130">
        <v>47.47</v>
      </c>
      <c r="M287" s="132">
        <f t="shared" si="215"/>
        <v>100</v>
      </c>
      <c r="N287" s="53">
        <f t="shared" si="216"/>
        <v>104.30674577016042</v>
      </c>
      <c r="O287" s="130">
        <v>48.28</v>
      </c>
      <c r="P287" s="130">
        <v>49</v>
      </c>
      <c r="Q287" s="132">
        <f t="shared" si="190"/>
        <v>101.70634084685064</v>
      </c>
      <c r="R287" s="132">
        <f t="shared" si="191"/>
        <v>101.49130074565038</v>
      </c>
      <c r="S287" s="130">
        <f>P287</f>
        <v>49</v>
      </c>
      <c r="T287" s="130">
        <v>51.74</v>
      </c>
      <c r="U287" s="132">
        <f t="shared" si="217"/>
        <v>100</v>
      </c>
      <c r="V287" s="132">
        <f t="shared" si="218"/>
        <v>105.59183673469389</v>
      </c>
      <c r="W287" s="198"/>
    </row>
    <row r="288" spans="1:23" ht="30">
      <c r="A288" s="127">
        <v>10</v>
      </c>
      <c r="B288" s="129"/>
      <c r="C288" s="129" t="s">
        <v>315</v>
      </c>
      <c r="D288" s="129" t="s">
        <v>20</v>
      </c>
      <c r="E288" s="133">
        <v>37.9</v>
      </c>
      <c r="F288" s="130">
        <f t="shared" si="209"/>
        <v>37.9</v>
      </c>
      <c r="G288" s="133">
        <v>39.61</v>
      </c>
      <c r="H288" s="134">
        <f t="shared" si="212"/>
        <v>100</v>
      </c>
      <c r="I288" s="134">
        <f t="shared" si="213"/>
        <v>104.51187335092349</v>
      </c>
      <c r="J288" s="130">
        <f>G288</f>
        <v>39.61</v>
      </c>
      <c r="K288" s="130">
        <f t="shared" si="214"/>
        <v>39.61</v>
      </c>
      <c r="L288" s="133">
        <v>39.61</v>
      </c>
      <c r="M288" s="134">
        <f>K288/J288*100</f>
        <v>100</v>
      </c>
      <c r="N288" s="135">
        <f>L288/K288*100</f>
        <v>100</v>
      </c>
      <c r="O288" s="130">
        <v>39.61</v>
      </c>
      <c r="P288" s="130">
        <v>40.200000000000003</v>
      </c>
      <c r="Q288" s="132">
        <f t="shared" si="190"/>
        <v>100</v>
      </c>
      <c r="R288" s="132">
        <f t="shared" si="191"/>
        <v>101.48952284776573</v>
      </c>
      <c r="S288" s="130">
        <f>P288</f>
        <v>40.200000000000003</v>
      </c>
      <c r="T288" s="130">
        <v>42.45</v>
      </c>
      <c r="U288" s="132">
        <f t="shared" si="217"/>
        <v>100</v>
      </c>
      <c r="V288" s="132">
        <f t="shared" si="218"/>
        <v>105.59701492537314</v>
      </c>
      <c r="W288" s="198"/>
    </row>
    <row r="289" spans="1:23">
      <c r="A289" s="210" t="s">
        <v>183</v>
      </c>
      <c r="B289" s="211"/>
      <c r="C289" s="211"/>
      <c r="D289" s="211"/>
      <c r="E289" s="211"/>
      <c r="F289" s="211"/>
      <c r="G289" s="211"/>
      <c r="H289" s="211"/>
      <c r="I289" s="211"/>
      <c r="J289" s="211"/>
      <c r="K289" s="211"/>
      <c r="L289" s="211"/>
      <c r="M289" s="211"/>
      <c r="N289" s="211"/>
      <c r="O289" s="211"/>
      <c r="P289" s="211"/>
      <c r="Q289" s="211"/>
      <c r="R289" s="211"/>
      <c r="S289" s="211"/>
      <c r="T289" s="211"/>
      <c r="U289" s="211"/>
      <c r="V289" s="212"/>
      <c r="W289" s="198"/>
    </row>
    <row r="290" spans="1:23" ht="35.25" customHeight="1">
      <c r="A290" s="200">
        <v>11</v>
      </c>
      <c r="B290" s="127"/>
      <c r="C290" s="200" t="str">
        <f>C286</f>
        <v>МУП Кинешемского муниципального района "Сириус" (без учета НДС)</v>
      </c>
      <c r="D290" s="127" t="s">
        <v>20</v>
      </c>
      <c r="E290" s="127">
        <v>36.42</v>
      </c>
      <c r="F290" s="130">
        <f t="shared" si="209"/>
        <v>36.42</v>
      </c>
      <c r="G290" s="127">
        <v>39.340000000000003</v>
      </c>
      <c r="H290" s="132">
        <f t="shared" ref="H290:H297" si="219">F290/E290*100</f>
        <v>100</v>
      </c>
      <c r="I290" s="132">
        <f t="shared" ref="I290:I297" si="220">G290/F290*100</f>
        <v>108.01757276221858</v>
      </c>
      <c r="J290" s="130">
        <f t="shared" ref="J290:J297" si="221">G290</f>
        <v>39.340000000000003</v>
      </c>
      <c r="K290" s="130">
        <f t="shared" ref="K290:K297" si="222">J290</f>
        <v>39.340000000000003</v>
      </c>
      <c r="L290" s="127">
        <v>41.37</v>
      </c>
      <c r="M290" s="132">
        <f t="shared" ref="M290:M297" si="223">K290/J290*100</f>
        <v>100</v>
      </c>
      <c r="N290" s="53">
        <f t="shared" ref="N290:N297" si="224">L290/K290*100</f>
        <v>105.16014234875443</v>
      </c>
      <c r="O290" s="130">
        <v>41.37</v>
      </c>
      <c r="P290" s="130">
        <v>46.2</v>
      </c>
      <c r="Q290" s="132">
        <f t="shared" si="190"/>
        <v>100</v>
      </c>
      <c r="R290" s="132">
        <f t="shared" si="191"/>
        <v>111.67512690355332</v>
      </c>
      <c r="S290" s="130">
        <f>P290</f>
        <v>46.2</v>
      </c>
      <c r="T290" s="130">
        <v>49.1</v>
      </c>
      <c r="U290" s="132">
        <f t="shared" ref="U290:U300" si="225">S290/P290*100</f>
        <v>100</v>
      </c>
      <c r="V290" s="132">
        <f t="shared" ref="V290:V300" si="226">T290/S290*100</f>
        <v>106.27705627705627</v>
      </c>
      <c r="W290" s="198"/>
    </row>
    <row r="291" spans="1:23" ht="15" customHeight="1">
      <c r="A291" s="200"/>
      <c r="B291" s="127"/>
      <c r="C291" s="200"/>
      <c r="D291" s="127" t="s">
        <v>59</v>
      </c>
      <c r="E291" s="130">
        <v>38.020000000000003</v>
      </c>
      <c r="F291" s="130">
        <f t="shared" si="209"/>
        <v>38.020000000000003</v>
      </c>
      <c r="G291" s="130">
        <v>39.92</v>
      </c>
      <c r="H291" s="132">
        <f t="shared" si="219"/>
        <v>100</v>
      </c>
      <c r="I291" s="132">
        <f t="shared" si="220"/>
        <v>104.99736980536561</v>
      </c>
      <c r="J291" s="130">
        <f t="shared" si="221"/>
        <v>39.92</v>
      </c>
      <c r="K291" s="130">
        <f t="shared" si="222"/>
        <v>39.92</v>
      </c>
      <c r="L291" s="130">
        <v>41.63</v>
      </c>
      <c r="M291" s="132">
        <f t="shared" si="223"/>
        <v>100</v>
      </c>
      <c r="N291" s="53">
        <f t="shared" si="224"/>
        <v>104.28356713426854</v>
      </c>
      <c r="O291" s="130">
        <v>42.34</v>
      </c>
      <c r="P291" s="130">
        <v>42.97</v>
      </c>
      <c r="Q291" s="132">
        <f t="shared" si="190"/>
        <v>101.70550084073986</v>
      </c>
      <c r="R291" s="132">
        <f t="shared" si="191"/>
        <v>101.48795465281057</v>
      </c>
      <c r="S291" s="130">
        <f t="shared" ref="S291:S297" si="227">P291</f>
        <v>42.97</v>
      </c>
      <c r="T291" s="130">
        <v>45.38</v>
      </c>
      <c r="U291" s="132">
        <f t="shared" si="225"/>
        <v>100</v>
      </c>
      <c r="V291" s="132">
        <f t="shared" si="226"/>
        <v>105.60856411449851</v>
      </c>
      <c r="W291" s="198"/>
    </row>
    <row r="292" spans="1:23">
      <c r="A292" s="197">
        <v>12</v>
      </c>
      <c r="B292" s="127"/>
      <c r="C292" s="197" t="s">
        <v>463</v>
      </c>
      <c r="D292" s="127" t="s">
        <v>20</v>
      </c>
      <c r="E292" s="130">
        <v>7.97</v>
      </c>
      <c r="F292" s="130">
        <f t="shared" si="209"/>
        <v>7.97</v>
      </c>
      <c r="G292" s="130">
        <v>8.3699999999999992</v>
      </c>
      <c r="H292" s="132">
        <f t="shared" si="219"/>
        <v>100</v>
      </c>
      <c r="I292" s="132">
        <f t="shared" si="220"/>
        <v>105.01882057716436</v>
      </c>
      <c r="J292" s="130">
        <f t="shared" si="221"/>
        <v>8.3699999999999992</v>
      </c>
      <c r="K292" s="130">
        <f t="shared" si="222"/>
        <v>8.3699999999999992</v>
      </c>
      <c r="L292" s="130">
        <v>8.73</v>
      </c>
      <c r="M292" s="132">
        <f t="shared" si="223"/>
        <v>100</v>
      </c>
      <c r="N292" s="53">
        <f t="shared" si="224"/>
        <v>104.30107526881723</v>
      </c>
      <c r="O292" s="130">
        <v>8.73</v>
      </c>
      <c r="P292" s="130">
        <v>8.86</v>
      </c>
      <c r="Q292" s="132">
        <f t="shared" si="190"/>
        <v>100</v>
      </c>
      <c r="R292" s="132">
        <f t="shared" si="191"/>
        <v>101.48911798396334</v>
      </c>
      <c r="S292" s="130">
        <f t="shared" si="227"/>
        <v>8.86</v>
      </c>
      <c r="T292" s="130">
        <v>9.34</v>
      </c>
      <c r="U292" s="132">
        <f t="shared" si="225"/>
        <v>100</v>
      </c>
      <c r="V292" s="132">
        <f t="shared" si="226"/>
        <v>105.41760722347631</v>
      </c>
      <c r="W292" s="198"/>
    </row>
    <row r="293" spans="1:23" ht="43.5" customHeight="1">
      <c r="A293" s="199"/>
      <c r="B293" s="127"/>
      <c r="C293" s="199"/>
      <c r="D293" s="127" t="s">
        <v>220</v>
      </c>
      <c r="E293" s="130">
        <v>9.41</v>
      </c>
      <c r="F293" s="130">
        <f t="shared" si="209"/>
        <v>9.41</v>
      </c>
      <c r="G293" s="130">
        <v>9.8800000000000008</v>
      </c>
      <c r="H293" s="132">
        <f t="shared" si="219"/>
        <v>100</v>
      </c>
      <c r="I293" s="132">
        <f t="shared" si="220"/>
        <v>104.99468650371946</v>
      </c>
      <c r="J293" s="130">
        <f t="shared" si="221"/>
        <v>9.8800000000000008</v>
      </c>
      <c r="K293" s="130">
        <f t="shared" si="222"/>
        <v>9.8800000000000008</v>
      </c>
      <c r="L293" s="130">
        <v>10.3</v>
      </c>
      <c r="M293" s="132">
        <f t="shared" si="223"/>
        <v>100</v>
      </c>
      <c r="N293" s="53">
        <f t="shared" si="224"/>
        <v>104.25101214574899</v>
      </c>
      <c r="O293" s="130">
        <v>10.48</v>
      </c>
      <c r="P293" s="130">
        <v>10.63</v>
      </c>
      <c r="Q293" s="132">
        <f t="shared" si="190"/>
        <v>101.74757281553397</v>
      </c>
      <c r="R293" s="132">
        <f t="shared" si="191"/>
        <v>101.43129770992367</v>
      </c>
      <c r="S293" s="130">
        <f t="shared" si="227"/>
        <v>10.63</v>
      </c>
      <c r="T293" s="130">
        <v>11.21</v>
      </c>
      <c r="U293" s="132">
        <f t="shared" si="225"/>
        <v>100</v>
      </c>
      <c r="V293" s="132">
        <f t="shared" si="226"/>
        <v>105.45625587958607</v>
      </c>
      <c r="W293" s="198"/>
    </row>
    <row r="294" spans="1:23">
      <c r="A294" s="200">
        <v>13</v>
      </c>
      <c r="B294" s="127"/>
      <c r="C294" s="200" t="s">
        <v>221</v>
      </c>
      <c r="D294" s="127" t="s">
        <v>20</v>
      </c>
      <c r="E294" s="130">
        <v>10.88</v>
      </c>
      <c r="F294" s="130">
        <f t="shared" si="209"/>
        <v>10.88</v>
      </c>
      <c r="G294" s="130">
        <v>12.63</v>
      </c>
      <c r="H294" s="132">
        <f t="shared" si="219"/>
        <v>100</v>
      </c>
      <c r="I294" s="132">
        <f t="shared" si="220"/>
        <v>116.08455882352942</v>
      </c>
      <c r="J294" s="130">
        <f t="shared" si="221"/>
        <v>12.63</v>
      </c>
      <c r="K294" s="130">
        <f t="shared" si="222"/>
        <v>12.63</v>
      </c>
      <c r="L294" s="130">
        <v>13.3</v>
      </c>
      <c r="M294" s="132">
        <f t="shared" si="223"/>
        <v>100</v>
      </c>
      <c r="N294" s="53">
        <f t="shared" si="224"/>
        <v>105.30482977038795</v>
      </c>
      <c r="O294" s="130">
        <v>13.3</v>
      </c>
      <c r="P294" s="130">
        <v>15.29</v>
      </c>
      <c r="Q294" s="132">
        <f t="shared" si="190"/>
        <v>100</v>
      </c>
      <c r="R294" s="132">
        <f t="shared" si="191"/>
        <v>114.96240601503757</v>
      </c>
      <c r="S294" s="130">
        <f t="shared" si="227"/>
        <v>15.29</v>
      </c>
      <c r="T294" s="130">
        <v>15.52</v>
      </c>
      <c r="U294" s="132">
        <f t="shared" si="225"/>
        <v>100</v>
      </c>
      <c r="V294" s="132">
        <f t="shared" si="226"/>
        <v>101.50425114453891</v>
      </c>
      <c r="W294" s="198"/>
    </row>
    <row r="295" spans="1:23" s="5" customFormat="1" ht="30">
      <c r="A295" s="200"/>
      <c r="B295" s="127"/>
      <c r="C295" s="200"/>
      <c r="D295" s="127" t="s">
        <v>24</v>
      </c>
      <c r="E295" s="130">
        <v>8.85</v>
      </c>
      <c r="F295" s="130">
        <f t="shared" si="209"/>
        <v>8.85</v>
      </c>
      <c r="G295" s="130">
        <v>9.2899999999999991</v>
      </c>
      <c r="H295" s="132">
        <f t="shared" si="219"/>
        <v>100</v>
      </c>
      <c r="I295" s="132">
        <f t="shared" si="220"/>
        <v>104.97175141242938</v>
      </c>
      <c r="J295" s="130">
        <f t="shared" si="221"/>
        <v>9.2899999999999991</v>
      </c>
      <c r="K295" s="130">
        <f t="shared" si="222"/>
        <v>9.2899999999999991</v>
      </c>
      <c r="L295" s="130">
        <v>9.69</v>
      </c>
      <c r="M295" s="132">
        <f t="shared" si="223"/>
        <v>100</v>
      </c>
      <c r="N295" s="53">
        <f t="shared" si="224"/>
        <v>104.30570505920345</v>
      </c>
      <c r="O295" s="130">
        <v>9.69</v>
      </c>
      <c r="P295" s="130">
        <v>9.84</v>
      </c>
      <c r="Q295" s="132">
        <f t="shared" si="190"/>
        <v>100</v>
      </c>
      <c r="R295" s="132">
        <f t="shared" si="191"/>
        <v>101.54798761609906</v>
      </c>
      <c r="S295" s="130">
        <f t="shared" si="227"/>
        <v>9.84</v>
      </c>
      <c r="T295" s="130">
        <v>10.39</v>
      </c>
      <c r="U295" s="132">
        <f t="shared" si="225"/>
        <v>100</v>
      </c>
      <c r="V295" s="132">
        <f t="shared" si="226"/>
        <v>105.58943089430895</v>
      </c>
      <c r="W295" s="198"/>
    </row>
    <row r="296" spans="1:23" s="5" customFormat="1">
      <c r="A296" s="200"/>
      <c r="B296" s="127"/>
      <c r="C296" s="200"/>
      <c r="D296" s="127" t="s">
        <v>21</v>
      </c>
      <c r="E296" s="130">
        <v>4.91</v>
      </c>
      <c r="F296" s="130">
        <f t="shared" si="209"/>
        <v>4.91</v>
      </c>
      <c r="G296" s="130">
        <v>6.36</v>
      </c>
      <c r="H296" s="132">
        <f t="shared" si="219"/>
        <v>100</v>
      </c>
      <c r="I296" s="132">
        <f t="shared" si="220"/>
        <v>129.53156822810593</v>
      </c>
      <c r="J296" s="130">
        <f t="shared" si="221"/>
        <v>6.36</v>
      </c>
      <c r="K296" s="130">
        <f t="shared" si="222"/>
        <v>6.36</v>
      </c>
      <c r="L296" s="130">
        <v>6.91</v>
      </c>
      <c r="M296" s="132">
        <f t="shared" si="223"/>
        <v>100</v>
      </c>
      <c r="N296" s="53">
        <f t="shared" si="224"/>
        <v>108.64779874213836</v>
      </c>
      <c r="O296" s="130">
        <v>6.91</v>
      </c>
      <c r="P296" s="130">
        <v>8.5299999999999994</v>
      </c>
      <c r="Q296" s="132">
        <f t="shared" si="190"/>
        <v>100</v>
      </c>
      <c r="R296" s="132">
        <f t="shared" si="191"/>
        <v>123.44428364688855</v>
      </c>
      <c r="S296" s="130">
        <f t="shared" si="227"/>
        <v>8.5299999999999994</v>
      </c>
      <c r="T296" s="130">
        <v>9.73</v>
      </c>
      <c r="U296" s="132">
        <f t="shared" si="225"/>
        <v>100</v>
      </c>
      <c r="V296" s="132">
        <f t="shared" si="226"/>
        <v>114.06799531066825</v>
      </c>
      <c r="W296" s="198"/>
    </row>
    <row r="297" spans="1:23" s="5" customFormat="1" ht="30">
      <c r="A297" s="200"/>
      <c r="B297" s="127"/>
      <c r="C297" s="200"/>
      <c r="D297" s="127" t="s">
        <v>74</v>
      </c>
      <c r="E297" s="130">
        <v>4.0199999999999996</v>
      </c>
      <c r="F297" s="130">
        <f t="shared" si="209"/>
        <v>4.0199999999999996</v>
      </c>
      <c r="G297" s="130">
        <v>4.22</v>
      </c>
      <c r="H297" s="132">
        <f t="shared" si="219"/>
        <v>100</v>
      </c>
      <c r="I297" s="132">
        <f t="shared" si="220"/>
        <v>104.97512437810946</v>
      </c>
      <c r="J297" s="130">
        <f t="shared" si="221"/>
        <v>4.22</v>
      </c>
      <c r="K297" s="130">
        <f t="shared" si="222"/>
        <v>4.22</v>
      </c>
      <c r="L297" s="130">
        <v>4.4000000000000004</v>
      </c>
      <c r="M297" s="132">
        <f t="shared" si="223"/>
        <v>100</v>
      </c>
      <c r="N297" s="53">
        <f t="shared" si="224"/>
        <v>104.2654028436019</v>
      </c>
      <c r="O297" s="130">
        <v>4.4000000000000004</v>
      </c>
      <c r="P297" s="130">
        <v>4.47</v>
      </c>
      <c r="Q297" s="132">
        <f t="shared" si="190"/>
        <v>100</v>
      </c>
      <c r="R297" s="132">
        <f t="shared" si="191"/>
        <v>101.59090909090909</v>
      </c>
      <c r="S297" s="130">
        <f t="shared" si="227"/>
        <v>4.47</v>
      </c>
      <c r="T297" s="130">
        <v>4.72</v>
      </c>
      <c r="U297" s="132">
        <f t="shared" si="225"/>
        <v>100</v>
      </c>
      <c r="V297" s="132">
        <f t="shared" si="226"/>
        <v>105.59284116331096</v>
      </c>
      <c r="W297" s="198"/>
    </row>
    <row r="298" spans="1:23" s="5" customFormat="1" ht="15" customHeight="1">
      <c r="A298" s="210" t="s">
        <v>321</v>
      </c>
      <c r="B298" s="211"/>
      <c r="C298" s="211"/>
      <c r="D298" s="211"/>
      <c r="E298" s="211"/>
      <c r="F298" s="211"/>
      <c r="G298" s="211"/>
      <c r="H298" s="211"/>
      <c r="I298" s="211"/>
      <c r="J298" s="211"/>
      <c r="K298" s="211"/>
      <c r="L298" s="211"/>
      <c r="M298" s="211"/>
      <c r="N298" s="211"/>
      <c r="O298" s="211"/>
      <c r="P298" s="211"/>
      <c r="Q298" s="211"/>
      <c r="R298" s="211"/>
      <c r="S298" s="211"/>
      <c r="T298" s="211"/>
      <c r="U298" s="211"/>
      <c r="V298" s="212"/>
      <c r="W298" s="198"/>
    </row>
    <row r="299" spans="1:23" s="5" customFormat="1">
      <c r="A299" s="200">
        <v>14</v>
      </c>
      <c r="B299" s="127"/>
      <c r="C299" s="200" t="s">
        <v>464</v>
      </c>
      <c r="D299" s="127" t="s">
        <v>20</v>
      </c>
      <c r="E299" s="219" t="s">
        <v>316</v>
      </c>
      <c r="F299" s="220"/>
      <c r="G299" s="220"/>
      <c r="H299" s="220"/>
      <c r="I299" s="220"/>
      <c r="J299" s="221"/>
      <c r="K299" s="130">
        <v>39.090000000000003</v>
      </c>
      <c r="L299" s="130">
        <f>K299</f>
        <v>39.090000000000003</v>
      </c>
      <c r="M299" s="132" t="s">
        <v>31</v>
      </c>
      <c r="N299" s="53">
        <f t="shared" ref="N299:N300" si="228">L299/K299*100</f>
        <v>100</v>
      </c>
      <c r="O299" s="130">
        <v>39.090000000000003</v>
      </c>
      <c r="P299" s="130">
        <v>39.619999999999997</v>
      </c>
      <c r="Q299" s="132">
        <f t="shared" si="190"/>
        <v>100</v>
      </c>
      <c r="R299" s="132">
        <f t="shared" si="191"/>
        <v>101.3558454847787</v>
      </c>
      <c r="S299" s="130">
        <f>P299</f>
        <v>39.619999999999997</v>
      </c>
      <c r="T299" s="130">
        <v>41.76</v>
      </c>
      <c r="U299" s="132">
        <f t="shared" si="225"/>
        <v>100</v>
      </c>
      <c r="V299" s="132">
        <f t="shared" si="226"/>
        <v>105.40131246845029</v>
      </c>
      <c r="W299" s="198"/>
    </row>
    <row r="300" spans="1:23" s="5" customFormat="1" ht="30">
      <c r="A300" s="200"/>
      <c r="B300" s="127"/>
      <c r="C300" s="200"/>
      <c r="D300" s="127" t="s">
        <v>220</v>
      </c>
      <c r="E300" s="222"/>
      <c r="F300" s="223"/>
      <c r="G300" s="223"/>
      <c r="H300" s="223"/>
      <c r="I300" s="223"/>
      <c r="J300" s="224"/>
      <c r="K300" s="130">
        <f>K299*1.18</f>
        <v>46.126200000000004</v>
      </c>
      <c r="L300" s="130">
        <f>K300</f>
        <v>46.126200000000004</v>
      </c>
      <c r="M300" s="132" t="s">
        <v>31</v>
      </c>
      <c r="N300" s="53">
        <f t="shared" si="228"/>
        <v>100</v>
      </c>
      <c r="O300" s="130">
        <v>46.91</v>
      </c>
      <c r="P300" s="130">
        <v>47.54</v>
      </c>
      <c r="Q300" s="132">
        <f t="shared" si="190"/>
        <v>101.69925118479301</v>
      </c>
      <c r="R300" s="132">
        <f t="shared" si="191"/>
        <v>101.34299722873588</v>
      </c>
      <c r="S300" s="130">
        <f>P300</f>
        <v>47.54</v>
      </c>
      <c r="T300" s="130">
        <v>50.11</v>
      </c>
      <c r="U300" s="132">
        <f t="shared" si="225"/>
        <v>100</v>
      </c>
      <c r="V300" s="132">
        <f t="shared" si="226"/>
        <v>105.40597391670173</v>
      </c>
      <c r="W300" s="198"/>
    </row>
    <row r="301" spans="1:23" s="5" customFormat="1" ht="15" customHeight="1">
      <c r="A301" s="210" t="s">
        <v>9</v>
      </c>
      <c r="B301" s="211"/>
      <c r="C301" s="211"/>
      <c r="D301" s="211"/>
      <c r="E301" s="211"/>
      <c r="F301" s="211"/>
      <c r="G301" s="211"/>
      <c r="H301" s="211"/>
      <c r="I301" s="211"/>
      <c r="J301" s="211"/>
      <c r="K301" s="211"/>
      <c r="L301" s="211"/>
      <c r="M301" s="211"/>
      <c r="N301" s="211"/>
      <c r="O301" s="211"/>
      <c r="P301" s="211"/>
      <c r="Q301" s="211"/>
      <c r="R301" s="211"/>
      <c r="S301" s="211"/>
      <c r="T301" s="211"/>
      <c r="U301" s="211"/>
      <c r="V301" s="212"/>
      <c r="W301" s="198"/>
    </row>
    <row r="302" spans="1:23" s="5" customFormat="1" ht="34.5" customHeight="1">
      <c r="A302" s="197">
        <v>15</v>
      </c>
      <c r="B302" s="127"/>
      <c r="C302" s="197" t="s">
        <v>465</v>
      </c>
      <c r="D302" s="127" t="s">
        <v>20</v>
      </c>
      <c r="E302" s="130">
        <v>43.02</v>
      </c>
      <c r="F302" s="130">
        <f t="shared" si="209"/>
        <v>43.02</v>
      </c>
      <c r="G302" s="130">
        <v>45.18</v>
      </c>
      <c r="H302" s="132">
        <f t="shared" ref="H302:H306" si="229">F302/E302*100</f>
        <v>100</v>
      </c>
      <c r="I302" s="132">
        <f t="shared" ref="I302:I306" si="230">G302/F302*100</f>
        <v>105.02092050209204</v>
      </c>
      <c r="J302" s="130">
        <f>G302</f>
        <v>45.18</v>
      </c>
      <c r="K302" s="130">
        <v>42.66</v>
      </c>
      <c r="L302" s="130">
        <f>K302</f>
        <v>42.66</v>
      </c>
      <c r="M302" s="132">
        <f t="shared" ref="M302:M306" si="231">K302/J302*100</f>
        <v>94.422310756972109</v>
      </c>
      <c r="N302" s="53">
        <f t="shared" ref="N302:N306" si="232">L302/K302*100</f>
        <v>100</v>
      </c>
      <c r="O302" s="130">
        <v>39.07</v>
      </c>
      <c r="P302" s="130">
        <v>39.07</v>
      </c>
      <c r="Q302" s="132">
        <f t="shared" si="190"/>
        <v>91.584622597280827</v>
      </c>
      <c r="R302" s="132">
        <f t="shared" si="191"/>
        <v>100</v>
      </c>
      <c r="S302" s="130">
        <f>P302</f>
        <v>39.07</v>
      </c>
      <c r="T302" s="130">
        <v>48.72</v>
      </c>
      <c r="U302" s="132">
        <f t="shared" ref="U302:U306" si="233">S302/P302*100</f>
        <v>100</v>
      </c>
      <c r="V302" s="132">
        <f t="shared" ref="V302:V306" si="234">T302/S302*100</f>
        <v>124.69925774251342</v>
      </c>
      <c r="W302" s="198"/>
    </row>
    <row r="303" spans="1:23" s="5" customFormat="1" ht="15" customHeight="1">
      <c r="A303" s="198"/>
      <c r="B303" s="127"/>
      <c r="C303" s="198"/>
      <c r="D303" s="127" t="s">
        <v>59</v>
      </c>
      <c r="E303" s="127">
        <v>16.54</v>
      </c>
      <c r="F303" s="130">
        <f t="shared" si="209"/>
        <v>16.54</v>
      </c>
      <c r="G303" s="127">
        <v>17.37</v>
      </c>
      <c r="H303" s="132">
        <f t="shared" si="229"/>
        <v>100</v>
      </c>
      <c r="I303" s="132">
        <f t="shared" si="230"/>
        <v>105.01813784764209</v>
      </c>
      <c r="J303" s="130">
        <f>G303</f>
        <v>17.37</v>
      </c>
      <c r="K303" s="130">
        <f t="shared" ref="K303:K304" si="235">J303</f>
        <v>17.37</v>
      </c>
      <c r="L303" s="127">
        <v>18.11</v>
      </c>
      <c r="M303" s="132">
        <f t="shared" si="231"/>
        <v>100</v>
      </c>
      <c r="N303" s="53">
        <f t="shared" si="232"/>
        <v>104.26021876799079</v>
      </c>
      <c r="O303" s="130">
        <v>18.420000000000002</v>
      </c>
      <c r="P303" s="130">
        <v>18.7</v>
      </c>
      <c r="Q303" s="132">
        <f t="shared" si="190"/>
        <v>101.71176145775816</v>
      </c>
      <c r="R303" s="132">
        <f t="shared" si="191"/>
        <v>101.52008686210638</v>
      </c>
      <c r="S303" s="130">
        <f>P303</f>
        <v>18.7</v>
      </c>
      <c r="T303" s="130">
        <v>19.739999999999998</v>
      </c>
      <c r="U303" s="132">
        <f t="shared" si="233"/>
        <v>100</v>
      </c>
      <c r="V303" s="132">
        <f t="shared" si="234"/>
        <v>105.56149732620321</v>
      </c>
      <c r="W303" s="198"/>
    </row>
    <row r="304" spans="1:23" s="5" customFormat="1" ht="15" customHeight="1">
      <c r="A304" s="198"/>
      <c r="B304" s="127"/>
      <c r="C304" s="198"/>
      <c r="D304" s="127" t="s">
        <v>21</v>
      </c>
      <c r="E304" s="127">
        <v>27.02</v>
      </c>
      <c r="F304" s="130">
        <f t="shared" si="209"/>
        <v>27.02</v>
      </c>
      <c r="G304" s="127">
        <v>29.34</v>
      </c>
      <c r="H304" s="132">
        <f t="shared" si="229"/>
        <v>100</v>
      </c>
      <c r="I304" s="132">
        <f t="shared" si="230"/>
        <v>108.58623242042931</v>
      </c>
      <c r="J304" s="130">
        <f>G304</f>
        <v>29.34</v>
      </c>
      <c r="K304" s="130">
        <f t="shared" si="235"/>
        <v>29.34</v>
      </c>
      <c r="L304" s="127">
        <v>31.19</v>
      </c>
      <c r="M304" s="132">
        <f t="shared" si="231"/>
        <v>100</v>
      </c>
      <c r="N304" s="53">
        <f t="shared" si="232"/>
        <v>106.30538513974098</v>
      </c>
      <c r="O304" s="130">
        <v>31.19</v>
      </c>
      <c r="P304" s="130">
        <v>45.17</v>
      </c>
      <c r="Q304" s="132">
        <f t="shared" si="190"/>
        <v>100</v>
      </c>
      <c r="R304" s="132">
        <f>P304/O304*100</f>
        <v>144.8220583520359</v>
      </c>
      <c r="S304" s="130">
        <f>P304</f>
        <v>45.17</v>
      </c>
      <c r="T304" s="130">
        <v>48.6</v>
      </c>
      <c r="U304" s="132">
        <f t="shared" si="233"/>
        <v>100</v>
      </c>
      <c r="V304" s="132">
        <f t="shared" si="234"/>
        <v>107.59353553243302</v>
      </c>
      <c r="W304" s="198"/>
    </row>
    <row r="305" spans="1:23" s="5" customFormat="1" ht="30" customHeight="1">
      <c r="A305" s="199"/>
      <c r="B305" s="127"/>
      <c r="C305" s="199"/>
      <c r="D305" s="127" t="s">
        <v>60</v>
      </c>
      <c r="E305" s="130">
        <v>29.14</v>
      </c>
      <c r="F305" s="130">
        <f t="shared" ref="F305" si="236">E305</f>
        <v>29.14</v>
      </c>
      <c r="G305" s="130">
        <v>30.61</v>
      </c>
      <c r="H305" s="132">
        <f t="shared" ref="H305" si="237">F305/E305*100</f>
        <v>100</v>
      </c>
      <c r="I305" s="132">
        <f t="shared" ref="I305" si="238">G305/F305*100</f>
        <v>105.04461221688402</v>
      </c>
      <c r="J305" s="130">
        <f>G305</f>
        <v>30.61</v>
      </c>
      <c r="K305" s="130">
        <f t="shared" ref="K305:K306" si="239">J305</f>
        <v>30.61</v>
      </c>
      <c r="L305" s="130">
        <v>31.93</v>
      </c>
      <c r="M305" s="132">
        <f t="shared" ref="M305" si="240">K305/J305*100</f>
        <v>100</v>
      </c>
      <c r="N305" s="53">
        <f t="shared" ref="N305" si="241">L305/K305*100</f>
        <v>104.31231623652401</v>
      </c>
      <c r="O305" s="130">
        <v>32.47</v>
      </c>
      <c r="P305" s="130">
        <v>32.96</v>
      </c>
      <c r="Q305" s="132">
        <f t="shared" si="190"/>
        <v>101.69119949890384</v>
      </c>
      <c r="R305" s="132">
        <f t="shared" si="191"/>
        <v>101.50908530951648</v>
      </c>
      <c r="S305" s="130">
        <f>P305</f>
        <v>32.96</v>
      </c>
      <c r="T305" s="130">
        <v>34.81</v>
      </c>
      <c r="U305" s="132">
        <f t="shared" si="233"/>
        <v>100</v>
      </c>
      <c r="V305" s="132">
        <f t="shared" si="234"/>
        <v>105.6128640776699</v>
      </c>
      <c r="W305" s="198"/>
    </row>
    <row r="306" spans="1:23" s="5" customFormat="1" ht="45">
      <c r="A306" s="127">
        <v>16</v>
      </c>
      <c r="B306" s="127"/>
      <c r="C306" s="127" t="s">
        <v>184</v>
      </c>
      <c r="D306" s="127" t="s">
        <v>21</v>
      </c>
      <c r="E306" s="130">
        <v>19.03</v>
      </c>
      <c r="F306" s="130">
        <f t="shared" si="209"/>
        <v>19.03</v>
      </c>
      <c r="G306" s="130">
        <v>19.989999999999998</v>
      </c>
      <c r="H306" s="132">
        <f t="shared" si="229"/>
        <v>100</v>
      </c>
      <c r="I306" s="132">
        <f t="shared" si="230"/>
        <v>105.0446663163426</v>
      </c>
      <c r="J306" s="130">
        <f>G306</f>
        <v>19.989999999999998</v>
      </c>
      <c r="K306" s="130">
        <f t="shared" si="239"/>
        <v>19.989999999999998</v>
      </c>
      <c r="L306" s="130">
        <v>20.8</v>
      </c>
      <c r="M306" s="132">
        <f t="shared" si="231"/>
        <v>100</v>
      </c>
      <c r="N306" s="53">
        <f t="shared" si="232"/>
        <v>104.05202601300651</v>
      </c>
      <c r="O306" s="130">
        <v>20.8</v>
      </c>
      <c r="P306" s="130">
        <v>21.36</v>
      </c>
      <c r="Q306" s="132">
        <f t="shared" si="190"/>
        <v>100</v>
      </c>
      <c r="R306" s="132">
        <f t="shared" si="191"/>
        <v>102.69230769230768</v>
      </c>
      <c r="S306" s="130">
        <f>P306</f>
        <v>21.36</v>
      </c>
      <c r="T306" s="130">
        <v>22.3</v>
      </c>
      <c r="U306" s="132">
        <f t="shared" si="233"/>
        <v>100</v>
      </c>
      <c r="V306" s="132">
        <f t="shared" si="234"/>
        <v>104.40074906367043</v>
      </c>
      <c r="W306" s="198"/>
    </row>
    <row r="307" spans="1:23" s="5" customFormat="1">
      <c r="A307" s="213" t="s">
        <v>222</v>
      </c>
      <c r="B307" s="214"/>
      <c r="C307" s="214"/>
      <c r="D307" s="214"/>
      <c r="E307" s="214"/>
      <c r="F307" s="214"/>
      <c r="G307" s="214"/>
      <c r="H307" s="214"/>
      <c r="I307" s="214"/>
      <c r="J307" s="214"/>
      <c r="K307" s="214"/>
      <c r="L307" s="214"/>
      <c r="M307" s="214"/>
      <c r="N307" s="214"/>
      <c r="O307" s="214"/>
      <c r="P307" s="214"/>
      <c r="Q307" s="214"/>
      <c r="R307" s="214"/>
      <c r="S307" s="214"/>
      <c r="T307" s="214"/>
      <c r="U307" s="214"/>
      <c r="V307" s="215"/>
      <c r="W307" s="198"/>
    </row>
    <row r="308" spans="1:23">
      <c r="A308" s="197">
        <v>17</v>
      </c>
      <c r="B308" s="126"/>
      <c r="C308" s="197" t="str">
        <f>C286</f>
        <v>МУП Кинешемского муниципального района "Сириус" (без учета НДС)</v>
      </c>
      <c r="D308" s="127" t="s">
        <v>20</v>
      </c>
      <c r="E308" s="127">
        <v>45.62</v>
      </c>
      <c r="F308" s="130">
        <f t="shared" si="209"/>
        <v>45.62</v>
      </c>
      <c r="G308" s="127">
        <v>46.99</v>
      </c>
      <c r="H308" s="132">
        <f t="shared" ref="H308:H313" si="242">F308/E308*100</f>
        <v>100</v>
      </c>
      <c r="I308" s="132">
        <f t="shared" ref="I308:I313" si="243">G308/F308*100</f>
        <v>103.00306882946077</v>
      </c>
      <c r="J308" s="130">
        <f t="shared" ref="J308:J313" si="244">G308</f>
        <v>46.99</v>
      </c>
      <c r="K308" s="130">
        <f t="shared" ref="K308:K313" si="245">J308</f>
        <v>46.99</v>
      </c>
      <c r="L308" s="127">
        <v>48.66</v>
      </c>
      <c r="M308" s="132">
        <f t="shared" ref="M308:M313" si="246">K308/J308*100</f>
        <v>100</v>
      </c>
      <c r="N308" s="53">
        <f t="shared" ref="N308:N313" si="247">L308/K308*100</f>
        <v>103.55394764843582</v>
      </c>
      <c r="O308" s="130">
        <v>48.66</v>
      </c>
      <c r="P308" s="130">
        <v>58.47</v>
      </c>
      <c r="Q308" s="132">
        <f t="shared" si="190"/>
        <v>100</v>
      </c>
      <c r="R308" s="132">
        <f t="shared" si="191"/>
        <v>120.16029593094946</v>
      </c>
      <c r="S308" s="130">
        <f>P308</f>
        <v>58.47</v>
      </c>
      <c r="T308" s="130">
        <v>60.63</v>
      </c>
      <c r="U308" s="132">
        <f t="shared" ref="U308" si="248">S308/P308*100</f>
        <v>100</v>
      </c>
      <c r="V308" s="132">
        <f t="shared" ref="V308" si="249">T308/S308*100</f>
        <v>103.69420215495127</v>
      </c>
      <c r="W308" s="198"/>
    </row>
    <row r="309" spans="1:23" s="5" customFormat="1" ht="30">
      <c r="A309" s="199"/>
      <c r="B309" s="126"/>
      <c r="C309" s="199"/>
      <c r="D309" s="127" t="s">
        <v>59</v>
      </c>
      <c r="E309" s="130">
        <v>40.18</v>
      </c>
      <c r="F309" s="130">
        <f t="shared" si="209"/>
        <v>40.18</v>
      </c>
      <c r="G309" s="130">
        <v>42.19</v>
      </c>
      <c r="H309" s="132">
        <f t="shared" si="242"/>
        <v>100</v>
      </c>
      <c r="I309" s="132">
        <f t="shared" si="243"/>
        <v>105.0024888003982</v>
      </c>
      <c r="J309" s="130">
        <f t="shared" si="244"/>
        <v>42.19</v>
      </c>
      <c r="K309" s="130">
        <f t="shared" si="245"/>
        <v>42.19</v>
      </c>
      <c r="L309" s="130">
        <v>44</v>
      </c>
      <c r="M309" s="132">
        <f t="shared" si="246"/>
        <v>100</v>
      </c>
      <c r="N309" s="53">
        <f t="shared" si="247"/>
        <v>104.29011614126571</v>
      </c>
      <c r="O309" s="130">
        <v>44.75</v>
      </c>
      <c r="P309" s="130">
        <v>45.42</v>
      </c>
      <c r="Q309" s="132">
        <f t="shared" si="190"/>
        <v>101.70454545454545</v>
      </c>
      <c r="R309" s="132">
        <f t="shared" si="191"/>
        <v>101.49720670391062</v>
      </c>
      <c r="S309" s="130">
        <f t="shared" ref="S309:S313" si="250">P309</f>
        <v>45.42</v>
      </c>
      <c r="T309" s="130">
        <v>47.96</v>
      </c>
      <c r="U309" s="132">
        <f t="shared" ref="U309:U313" si="251">S309/P309*100</f>
        <v>100</v>
      </c>
      <c r="V309" s="132">
        <f t="shared" ref="V309:V313" si="252">T309/S309*100</f>
        <v>105.59225011008367</v>
      </c>
      <c r="W309" s="198"/>
    </row>
    <row r="310" spans="1:23" s="5" customFormat="1" ht="15" customHeight="1">
      <c r="A310" s="197">
        <v>18</v>
      </c>
      <c r="B310" s="127"/>
      <c r="C310" s="197" t="s">
        <v>15</v>
      </c>
      <c r="D310" s="127" t="s">
        <v>20</v>
      </c>
      <c r="E310" s="127">
        <v>17.89</v>
      </c>
      <c r="F310" s="130">
        <f t="shared" si="209"/>
        <v>17.89</v>
      </c>
      <c r="G310" s="127">
        <v>18.78</v>
      </c>
      <c r="H310" s="132">
        <f t="shared" si="242"/>
        <v>100</v>
      </c>
      <c r="I310" s="132">
        <f t="shared" si="243"/>
        <v>104.97484628283958</v>
      </c>
      <c r="J310" s="130">
        <f t="shared" si="244"/>
        <v>18.78</v>
      </c>
      <c r="K310" s="130">
        <f t="shared" si="245"/>
        <v>18.78</v>
      </c>
      <c r="L310" s="127">
        <v>19.59</v>
      </c>
      <c r="M310" s="132">
        <f t="shared" si="246"/>
        <v>100</v>
      </c>
      <c r="N310" s="53">
        <f t="shared" si="247"/>
        <v>104.31309904153355</v>
      </c>
      <c r="O310" s="130">
        <v>19.59</v>
      </c>
      <c r="P310" s="130">
        <v>19.88</v>
      </c>
      <c r="Q310" s="132">
        <f t="shared" si="190"/>
        <v>100</v>
      </c>
      <c r="R310" s="132">
        <f t="shared" si="191"/>
        <v>101.48034711587543</v>
      </c>
      <c r="S310" s="130">
        <f t="shared" si="250"/>
        <v>19.88</v>
      </c>
      <c r="T310" s="130">
        <v>20.84</v>
      </c>
      <c r="U310" s="132">
        <f t="shared" si="251"/>
        <v>100</v>
      </c>
      <c r="V310" s="132">
        <f t="shared" si="252"/>
        <v>104.82897384305836</v>
      </c>
      <c r="W310" s="198"/>
    </row>
    <row r="311" spans="1:23" s="5" customFormat="1" ht="30" customHeight="1">
      <c r="A311" s="198"/>
      <c r="B311" s="127"/>
      <c r="C311" s="198"/>
      <c r="D311" s="127" t="s">
        <v>220</v>
      </c>
      <c r="E311" s="130">
        <f t="shared" ref="E311:G311" si="253">E310*1.18</f>
        <v>21.110199999999999</v>
      </c>
      <c r="F311" s="130">
        <f t="shared" si="209"/>
        <v>21.110199999999999</v>
      </c>
      <c r="G311" s="130">
        <f t="shared" si="253"/>
        <v>22.160399999999999</v>
      </c>
      <c r="H311" s="132">
        <f t="shared" si="242"/>
        <v>100</v>
      </c>
      <c r="I311" s="132">
        <f t="shared" si="243"/>
        <v>104.97484628283958</v>
      </c>
      <c r="J311" s="130">
        <f t="shared" si="244"/>
        <v>22.160399999999999</v>
      </c>
      <c r="K311" s="130">
        <f t="shared" si="245"/>
        <v>22.160399999999999</v>
      </c>
      <c r="L311" s="130">
        <f t="shared" ref="L311:L313" si="254">L310*1.18</f>
        <v>23.116199999999999</v>
      </c>
      <c r="M311" s="132">
        <f t="shared" si="246"/>
        <v>100</v>
      </c>
      <c r="N311" s="53">
        <f t="shared" si="247"/>
        <v>104.31309904153355</v>
      </c>
      <c r="O311" s="130">
        <v>23.51</v>
      </c>
      <c r="P311" s="130">
        <v>23.86</v>
      </c>
      <c r="Q311" s="132">
        <f t="shared" si="190"/>
        <v>101.70356719530027</v>
      </c>
      <c r="R311" s="132">
        <f t="shared" si="191"/>
        <v>101.48872820076562</v>
      </c>
      <c r="S311" s="130">
        <f t="shared" si="250"/>
        <v>23.86</v>
      </c>
      <c r="T311" s="130">
        <v>25.01</v>
      </c>
      <c r="U311" s="132">
        <f t="shared" si="251"/>
        <v>100</v>
      </c>
      <c r="V311" s="132">
        <f t="shared" si="252"/>
        <v>104.81978206202851</v>
      </c>
      <c r="W311" s="198"/>
    </row>
    <row r="312" spans="1:23" s="5" customFormat="1">
      <c r="A312" s="198"/>
      <c r="B312" s="127"/>
      <c r="C312" s="198"/>
      <c r="D312" s="127" t="s">
        <v>21</v>
      </c>
      <c r="E312" s="127">
        <v>10.61</v>
      </c>
      <c r="F312" s="130">
        <f t="shared" si="209"/>
        <v>10.61</v>
      </c>
      <c r="G312" s="127">
        <v>11.14</v>
      </c>
      <c r="H312" s="132">
        <f t="shared" si="242"/>
        <v>100</v>
      </c>
      <c r="I312" s="132">
        <f t="shared" si="243"/>
        <v>104.995287464656</v>
      </c>
      <c r="J312" s="130">
        <f t="shared" si="244"/>
        <v>11.14</v>
      </c>
      <c r="K312" s="130">
        <f t="shared" si="245"/>
        <v>11.14</v>
      </c>
      <c r="L312" s="127">
        <v>11.62</v>
      </c>
      <c r="M312" s="132">
        <f t="shared" si="246"/>
        <v>100</v>
      </c>
      <c r="N312" s="53">
        <f t="shared" si="247"/>
        <v>104.30879712746857</v>
      </c>
      <c r="O312" s="130">
        <v>11.62</v>
      </c>
      <c r="P312" s="130">
        <v>11.78</v>
      </c>
      <c r="Q312" s="132">
        <f t="shared" si="190"/>
        <v>100</v>
      </c>
      <c r="R312" s="132">
        <f t="shared" si="191"/>
        <v>101.37693631669535</v>
      </c>
      <c r="S312" s="130">
        <f t="shared" si="250"/>
        <v>11.78</v>
      </c>
      <c r="T312" s="130">
        <v>12.35</v>
      </c>
      <c r="U312" s="132">
        <f t="shared" si="251"/>
        <v>100</v>
      </c>
      <c r="V312" s="132">
        <f t="shared" si="252"/>
        <v>104.83870967741935</v>
      </c>
      <c r="W312" s="198"/>
    </row>
    <row r="313" spans="1:23" s="5" customFormat="1" ht="30">
      <c r="A313" s="199"/>
      <c r="B313" s="127"/>
      <c r="C313" s="199"/>
      <c r="D313" s="127" t="s">
        <v>223</v>
      </c>
      <c r="E313" s="130">
        <v>12.52</v>
      </c>
      <c r="F313" s="130">
        <f t="shared" si="209"/>
        <v>12.52</v>
      </c>
      <c r="G313" s="130">
        <v>13.15</v>
      </c>
      <c r="H313" s="132">
        <f t="shared" si="242"/>
        <v>100</v>
      </c>
      <c r="I313" s="132">
        <f t="shared" si="243"/>
        <v>105.03194888178915</v>
      </c>
      <c r="J313" s="130">
        <f t="shared" si="244"/>
        <v>13.15</v>
      </c>
      <c r="K313" s="130">
        <f t="shared" si="245"/>
        <v>13.15</v>
      </c>
      <c r="L313" s="130">
        <f t="shared" si="254"/>
        <v>13.711599999999999</v>
      </c>
      <c r="M313" s="132">
        <f t="shared" si="246"/>
        <v>100</v>
      </c>
      <c r="N313" s="53">
        <f t="shared" si="247"/>
        <v>104.27072243346007</v>
      </c>
      <c r="O313" s="130">
        <v>13.94</v>
      </c>
      <c r="P313" s="130">
        <v>14.14</v>
      </c>
      <c r="Q313" s="132">
        <f t="shared" si="190"/>
        <v>101.6657428746463</v>
      </c>
      <c r="R313" s="132">
        <f t="shared" si="191"/>
        <v>101.43472022955524</v>
      </c>
      <c r="S313" s="130">
        <f t="shared" si="250"/>
        <v>14.14</v>
      </c>
      <c r="T313" s="130">
        <v>14.82</v>
      </c>
      <c r="U313" s="132">
        <f t="shared" si="251"/>
        <v>100</v>
      </c>
      <c r="V313" s="132">
        <f t="shared" si="252"/>
        <v>104.8090523338048</v>
      </c>
      <c r="W313" s="198"/>
    </row>
    <row r="314" spans="1:23" s="5" customFormat="1" ht="15" customHeight="1">
      <c r="A314" s="216" t="s">
        <v>224</v>
      </c>
      <c r="B314" s="217"/>
      <c r="C314" s="217"/>
      <c r="D314" s="217"/>
      <c r="E314" s="217"/>
      <c r="F314" s="217"/>
      <c r="G314" s="217"/>
      <c r="H314" s="217"/>
      <c r="I314" s="217"/>
      <c r="J314" s="217"/>
      <c r="K314" s="217"/>
      <c r="L314" s="217"/>
      <c r="M314" s="217"/>
      <c r="N314" s="217"/>
      <c r="O314" s="217"/>
      <c r="P314" s="217"/>
      <c r="Q314" s="217"/>
      <c r="R314" s="217"/>
      <c r="S314" s="217"/>
      <c r="T314" s="217"/>
      <c r="U314" s="217"/>
      <c r="V314" s="218"/>
      <c r="W314" s="198"/>
    </row>
    <row r="315" spans="1:23" ht="15" customHeight="1">
      <c r="A315" s="242">
        <v>19</v>
      </c>
      <c r="B315" s="131"/>
      <c r="C315" s="200" t="s">
        <v>462</v>
      </c>
      <c r="D315" s="127" t="s">
        <v>20</v>
      </c>
      <c r="E315" s="84"/>
      <c r="F315" s="84"/>
      <c r="G315" s="84"/>
      <c r="H315" s="85"/>
      <c r="I315" s="85"/>
      <c r="J315" s="130" t="s">
        <v>31</v>
      </c>
      <c r="K315" s="130" t="s">
        <v>31</v>
      </c>
      <c r="L315" s="130" t="s">
        <v>31</v>
      </c>
      <c r="M315" s="130" t="s">
        <v>31</v>
      </c>
      <c r="N315" s="130" t="s">
        <v>31</v>
      </c>
      <c r="O315" s="130" t="s">
        <v>31</v>
      </c>
      <c r="P315" s="130">
        <v>41.81</v>
      </c>
      <c r="Q315" s="130" t="s">
        <v>31</v>
      </c>
      <c r="R315" s="132">
        <f>P315/55.26*100</f>
        <v>75.660513934129582</v>
      </c>
      <c r="S315" s="130">
        <f>P315</f>
        <v>41.81</v>
      </c>
      <c r="T315" s="130">
        <v>49.81</v>
      </c>
      <c r="U315" s="132">
        <f t="shared" ref="U315" si="255">S315/P315*100</f>
        <v>100</v>
      </c>
      <c r="V315" s="132">
        <f t="shared" ref="V315" si="256">T315/S315*100</f>
        <v>119.13417842621384</v>
      </c>
      <c r="W315" s="198"/>
    </row>
    <row r="316" spans="1:23" ht="50.25" customHeight="1">
      <c r="A316" s="243"/>
      <c r="B316" s="131"/>
      <c r="C316" s="200"/>
      <c r="D316" s="127" t="s">
        <v>59</v>
      </c>
      <c r="E316" s="84"/>
      <c r="F316" s="84"/>
      <c r="G316" s="84"/>
      <c r="H316" s="85"/>
      <c r="I316" s="85"/>
      <c r="J316" s="130" t="s">
        <v>31</v>
      </c>
      <c r="K316" s="130" t="s">
        <v>31</v>
      </c>
      <c r="L316" s="130" t="s">
        <v>31</v>
      </c>
      <c r="M316" s="130" t="s">
        <v>31</v>
      </c>
      <c r="N316" s="130" t="s">
        <v>31</v>
      </c>
      <c r="O316" s="130" t="s">
        <v>31</v>
      </c>
      <c r="P316" s="130">
        <v>37.85</v>
      </c>
      <c r="Q316" s="130" t="s">
        <v>31</v>
      </c>
      <c r="R316" s="130">
        <f>37.85/P316*100</f>
        <v>100</v>
      </c>
      <c r="S316" s="130">
        <f>P316</f>
        <v>37.85</v>
      </c>
      <c r="T316" s="130">
        <v>39.97</v>
      </c>
      <c r="U316" s="132">
        <f t="shared" ref="U316" si="257">S316/P316*100</f>
        <v>100</v>
      </c>
      <c r="V316" s="132">
        <f t="shared" ref="V316" si="258">T316/S316*100</f>
        <v>105.60105680317039</v>
      </c>
      <c r="W316" s="199"/>
    </row>
    <row r="317" spans="1:23" ht="15" customHeight="1">
      <c r="A317" s="201" t="s">
        <v>66</v>
      </c>
      <c r="B317" s="202"/>
      <c r="C317" s="202"/>
      <c r="D317" s="202"/>
      <c r="E317" s="202"/>
      <c r="F317" s="202"/>
      <c r="G317" s="202"/>
      <c r="H317" s="202"/>
      <c r="I317" s="202"/>
      <c r="J317" s="202"/>
      <c r="K317" s="202"/>
      <c r="L317" s="202"/>
      <c r="M317" s="202"/>
      <c r="N317" s="202"/>
      <c r="O317" s="202"/>
      <c r="P317" s="202"/>
      <c r="Q317" s="202"/>
      <c r="R317" s="202"/>
      <c r="S317" s="202"/>
      <c r="T317" s="202"/>
      <c r="U317" s="202"/>
      <c r="V317" s="202"/>
      <c r="W317" s="203"/>
    </row>
    <row r="318" spans="1:23" ht="15" customHeight="1">
      <c r="A318" s="243" t="s">
        <v>225</v>
      </c>
      <c r="B318" s="272"/>
      <c r="C318" s="272"/>
      <c r="D318" s="272"/>
      <c r="E318" s="272"/>
      <c r="F318" s="272"/>
      <c r="G318" s="272"/>
      <c r="H318" s="272"/>
      <c r="I318" s="272"/>
      <c r="J318" s="272"/>
      <c r="K318" s="272"/>
      <c r="L318" s="272"/>
      <c r="M318" s="272"/>
      <c r="N318" s="273"/>
      <c r="O318" s="89"/>
      <c r="P318" s="89"/>
      <c r="Q318" s="89"/>
      <c r="R318" s="89"/>
      <c r="S318" s="119"/>
      <c r="T318" s="119"/>
      <c r="U318" s="119"/>
      <c r="V318" s="119"/>
      <c r="W318" s="197" t="s">
        <v>343</v>
      </c>
    </row>
    <row r="319" spans="1:23" s="5" customFormat="1" ht="15" customHeight="1">
      <c r="A319" s="200">
        <v>1</v>
      </c>
      <c r="B319" s="89"/>
      <c r="C319" s="197" t="s">
        <v>416</v>
      </c>
      <c r="D319" s="89" t="s">
        <v>20</v>
      </c>
      <c r="E319" s="51">
        <v>22.04</v>
      </c>
      <c r="F319" s="51">
        <v>22.04</v>
      </c>
      <c r="G319" s="51">
        <v>24.42</v>
      </c>
      <c r="H319" s="52">
        <f>E319/F319*100</f>
        <v>100</v>
      </c>
      <c r="I319" s="52">
        <f>G319/F319*100</f>
        <v>110.79854809437388</v>
      </c>
      <c r="J319" s="51">
        <v>24.42</v>
      </c>
      <c r="K319" s="51">
        <v>24.42</v>
      </c>
      <c r="L319" s="51">
        <v>29.94</v>
      </c>
      <c r="M319" s="52">
        <f>J319/K319*100</f>
        <v>100</v>
      </c>
      <c r="N319" s="53">
        <f>L319/K319*100</f>
        <v>122.6044226044226</v>
      </c>
      <c r="O319" s="51">
        <v>29.94</v>
      </c>
      <c r="P319" s="51">
        <v>44.59</v>
      </c>
      <c r="Q319" s="52">
        <f>O319/L319*100</f>
        <v>100</v>
      </c>
      <c r="R319" s="52">
        <f>P319/O319*100</f>
        <v>148.9311957247829</v>
      </c>
      <c r="S319" s="121" t="s">
        <v>31</v>
      </c>
      <c r="T319" s="121" t="s">
        <v>31</v>
      </c>
      <c r="U319" s="122" t="s">
        <v>31</v>
      </c>
      <c r="V319" s="122" t="s">
        <v>31</v>
      </c>
      <c r="W319" s="198"/>
    </row>
    <row r="320" spans="1:23" s="5" customFormat="1" ht="15" customHeight="1">
      <c r="A320" s="200"/>
      <c r="B320" s="89"/>
      <c r="C320" s="198"/>
      <c r="D320" s="89" t="s">
        <v>59</v>
      </c>
      <c r="E320" s="51">
        <f>E319*1.18</f>
        <v>26.007199999999997</v>
      </c>
      <c r="F320" s="51">
        <f t="shared" ref="F320" si="259">F319*1.18</f>
        <v>26.007199999999997</v>
      </c>
      <c r="G320" s="51">
        <v>27.31</v>
      </c>
      <c r="H320" s="52">
        <f>E320/F320*100</f>
        <v>100</v>
      </c>
      <c r="I320" s="52">
        <f>G320/F320*100</f>
        <v>105.00938201728754</v>
      </c>
      <c r="J320" s="51">
        <v>27.31</v>
      </c>
      <c r="K320" s="51">
        <v>27.31</v>
      </c>
      <c r="L320" s="51">
        <v>28.49</v>
      </c>
      <c r="M320" s="52">
        <f>J320/K320*100</f>
        <v>100</v>
      </c>
      <c r="N320" s="53">
        <f>L320/K320*100</f>
        <v>104.3207616257781</v>
      </c>
      <c r="O320" s="51">
        <v>28.97</v>
      </c>
      <c r="P320" s="51">
        <v>29.4</v>
      </c>
      <c r="Q320" s="52">
        <f t="shared" ref="Q320:Q327" si="260">O320/L320*100</f>
        <v>101.6848016848017</v>
      </c>
      <c r="R320" s="52">
        <f t="shared" ref="R320:R327" si="261">P320/O320*100</f>
        <v>101.48429409734207</v>
      </c>
      <c r="S320" s="121" t="s">
        <v>31</v>
      </c>
      <c r="T320" s="121" t="s">
        <v>31</v>
      </c>
      <c r="U320" s="122" t="s">
        <v>31</v>
      </c>
      <c r="V320" s="122" t="s">
        <v>31</v>
      </c>
      <c r="W320" s="198"/>
    </row>
    <row r="321" spans="1:23" ht="15" customHeight="1">
      <c r="A321" s="200"/>
      <c r="B321" s="89"/>
      <c r="C321" s="198"/>
      <c r="D321" s="89" t="s">
        <v>21</v>
      </c>
      <c r="E321" s="51">
        <v>42.96</v>
      </c>
      <c r="F321" s="51">
        <v>42.96</v>
      </c>
      <c r="G321" s="51">
        <v>45.11</v>
      </c>
      <c r="H321" s="52">
        <f t="shared" ref="H321:H322" si="262">E321/F321*100</f>
        <v>100</v>
      </c>
      <c r="I321" s="52">
        <f t="shared" ref="I321:I392" si="263">G321/F321*100</f>
        <v>105.0046554934823</v>
      </c>
      <c r="J321" s="51">
        <v>45.11</v>
      </c>
      <c r="K321" s="51">
        <v>45.11</v>
      </c>
      <c r="L321" s="51">
        <v>56.21</v>
      </c>
      <c r="M321" s="52">
        <f t="shared" ref="M321:M322" si="264">J321/K321*100</f>
        <v>100</v>
      </c>
      <c r="N321" s="53">
        <f t="shared" ref="N321:N327" si="265">L321/K321*100</f>
        <v>124.60651740190644</v>
      </c>
      <c r="O321" s="51">
        <v>56.21</v>
      </c>
      <c r="P321" s="51">
        <v>81.5</v>
      </c>
      <c r="Q321" s="52">
        <f t="shared" si="260"/>
        <v>100</v>
      </c>
      <c r="R321" s="52">
        <f t="shared" si="261"/>
        <v>144.99199430706281</v>
      </c>
      <c r="S321" s="121" t="s">
        <v>31</v>
      </c>
      <c r="T321" s="121" t="s">
        <v>31</v>
      </c>
      <c r="U321" s="122" t="s">
        <v>31</v>
      </c>
      <c r="V321" s="122" t="s">
        <v>31</v>
      </c>
      <c r="W321" s="198"/>
    </row>
    <row r="322" spans="1:23" ht="15" customHeight="1">
      <c r="A322" s="200"/>
      <c r="B322" s="89"/>
      <c r="C322" s="199"/>
      <c r="D322" s="89" t="s">
        <v>60</v>
      </c>
      <c r="E322" s="51">
        <f>E321*1.18</f>
        <v>50.692799999999998</v>
      </c>
      <c r="F322" s="51">
        <f t="shared" ref="F322:G322" si="266">F321*1.18</f>
        <v>50.692799999999998</v>
      </c>
      <c r="G322" s="51">
        <f t="shared" si="266"/>
        <v>53.229799999999997</v>
      </c>
      <c r="H322" s="52">
        <f t="shared" si="262"/>
        <v>100</v>
      </c>
      <c r="I322" s="52">
        <f t="shared" si="263"/>
        <v>105.0046554934823</v>
      </c>
      <c r="J322" s="51">
        <f>J321*1.18</f>
        <v>53.229799999999997</v>
      </c>
      <c r="K322" s="51">
        <f t="shared" ref="K322" si="267">K321*1.18</f>
        <v>53.229799999999997</v>
      </c>
      <c r="L322" s="51">
        <v>55.52</v>
      </c>
      <c r="M322" s="52">
        <f t="shared" si="264"/>
        <v>100</v>
      </c>
      <c r="N322" s="53">
        <f t="shared" si="265"/>
        <v>104.30247718383312</v>
      </c>
      <c r="O322" s="51">
        <v>56.46</v>
      </c>
      <c r="P322" s="51">
        <v>57.31</v>
      </c>
      <c r="Q322" s="52">
        <f t="shared" si="260"/>
        <v>101.69308357348703</v>
      </c>
      <c r="R322" s="52">
        <f t="shared" si="261"/>
        <v>101.50549061282324</v>
      </c>
      <c r="S322" s="121" t="s">
        <v>31</v>
      </c>
      <c r="T322" s="121" t="s">
        <v>31</v>
      </c>
      <c r="U322" s="122" t="s">
        <v>31</v>
      </c>
      <c r="V322" s="122" t="s">
        <v>31</v>
      </c>
      <c r="W322" s="199"/>
    </row>
    <row r="323" spans="1:23" ht="15" customHeight="1">
      <c r="A323" s="197">
        <v>2</v>
      </c>
      <c r="B323" s="119"/>
      <c r="C323" s="233" t="s">
        <v>415</v>
      </c>
      <c r="D323" s="119" t="s">
        <v>20</v>
      </c>
      <c r="E323" s="121"/>
      <c r="F323" s="121"/>
      <c r="G323" s="121"/>
      <c r="H323" s="122"/>
      <c r="I323" s="122"/>
      <c r="J323" s="121"/>
      <c r="K323" s="121"/>
      <c r="L323" s="121"/>
      <c r="M323" s="122"/>
      <c r="N323" s="53"/>
      <c r="O323" s="121" t="s">
        <v>31</v>
      </c>
      <c r="P323" s="121">
        <v>46.23</v>
      </c>
      <c r="Q323" s="122" t="s">
        <v>31</v>
      </c>
      <c r="R323" s="122">
        <v>86.4</v>
      </c>
      <c r="S323" s="121">
        <v>46.23</v>
      </c>
      <c r="T323" s="121">
        <v>48.77</v>
      </c>
      <c r="U323" s="122">
        <f>S323/P323*100</f>
        <v>100</v>
      </c>
      <c r="V323" s="122">
        <f>T323/S323*100</f>
        <v>105.49426779147741</v>
      </c>
      <c r="W323" s="197" t="s">
        <v>419</v>
      </c>
    </row>
    <row r="324" spans="1:23" ht="47.25" customHeight="1">
      <c r="A324" s="198"/>
      <c r="B324" s="119"/>
      <c r="C324" s="271"/>
      <c r="D324" s="119" t="s">
        <v>260</v>
      </c>
      <c r="E324" s="121"/>
      <c r="F324" s="121"/>
      <c r="G324" s="121"/>
      <c r="H324" s="122"/>
      <c r="I324" s="122"/>
      <c r="J324" s="121"/>
      <c r="K324" s="121"/>
      <c r="L324" s="121"/>
      <c r="M324" s="122"/>
      <c r="N324" s="53"/>
      <c r="O324" s="121" t="s">
        <v>31</v>
      </c>
      <c r="P324" s="121">
        <v>29.4</v>
      </c>
      <c r="Q324" s="122" t="s">
        <v>31</v>
      </c>
      <c r="R324" s="122">
        <v>100</v>
      </c>
      <c r="S324" s="121">
        <v>29.4</v>
      </c>
      <c r="T324" s="121">
        <v>31.05</v>
      </c>
      <c r="U324" s="122">
        <f>P320/S324*100</f>
        <v>100</v>
      </c>
      <c r="V324" s="122">
        <f>T324/S324*100</f>
        <v>105.6122448979592</v>
      </c>
      <c r="W324" s="198"/>
    </row>
    <row r="325" spans="1:23" ht="15" customHeight="1">
      <c r="A325" s="198"/>
      <c r="B325" s="119"/>
      <c r="C325" s="271"/>
      <c r="D325" s="119" t="s">
        <v>21</v>
      </c>
      <c r="E325" s="121"/>
      <c r="F325" s="121"/>
      <c r="G325" s="121"/>
      <c r="H325" s="122"/>
      <c r="I325" s="122"/>
      <c r="J325" s="121"/>
      <c r="K325" s="121"/>
      <c r="L325" s="121"/>
      <c r="M325" s="122"/>
      <c r="N325" s="53"/>
      <c r="O325" s="121" t="s">
        <v>31</v>
      </c>
      <c r="P325" s="121">
        <v>88.75</v>
      </c>
      <c r="Q325" s="122" t="s">
        <v>31</v>
      </c>
      <c r="R325" s="122">
        <v>90.7</v>
      </c>
      <c r="S325" s="121">
        <v>88.75</v>
      </c>
      <c r="T325" s="121">
        <v>92.98</v>
      </c>
      <c r="U325" s="122">
        <f>P321/S325*100</f>
        <v>91.83098591549296</v>
      </c>
      <c r="V325" s="122">
        <f t="shared" ref="V325:V327" si="268">T325/S325*100</f>
        <v>104.76619718309858</v>
      </c>
      <c r="W325" s="198"/>
    </row>
    <row r="326" spans="1:23" ht="51" customHeight="1">
      <c r="A326" s="199"/>
      <c r="B326" s="119"/>
      <c r="C326" s="234"/>
      <c r="D326" s="119" t="s">
        <v>261</v>
      </c>
      <c r="E326" s="121"/>
      <c r="F326" s="121"/>
      <c r="G326" s="121"/>
      <c r="H326" s="122"/>
      <c r="I326" s="122"/>
      <c r="J326" s="121"/>
      <c r="K326" s="121"/>
      <c r="L326" s="121"/>
      <c r="M326" s="122"/>
      <c r="N326" s="53"/>
      <c r="O326" s="121" t="s">
        <v>31</v>
      </c>
      <c r="P326" s="121">
        <v>57.31</v>
      </c>
      <c r="Q326" s="122" t="s">
        <v>31</v>
      </c>
      <c r="R326" s="122">
        <v>100</v>
      </c>
      <c r="S326" s="121">
        <v>57.31</v>
      </c>
      <c r="T326" s="121">
        <v>60.52</v>
      </c>
      <c r="U326" s="122">
        <f t="shared" ref="U326" si="269">P322/S326*100</f>
        <v>100</v>
      </c>
      <c r="V326" s="122">
        <f t="shared" si="268"/>
        <v>105.60111673355435</v>
      </c>
      <c r="W326" s="199"/>
    </row>
    <row r="327" spans="1:23" ht="45">
      <c r="A327" s="89">
        <v>3</v>
      </c>
      <c r="B327" s="89"/>
      <c r="C327" s="89" t="s">
        <v>226</v>
      </c>
      <c r="D327" s="89" t="s">
        <v>21</v>
      </c>
      <c r="E327" s="51">
        <v>36.79</v>
      </c>
      <c r="F327" s="51">
        <v>36.79</v>
      </c>
      <c r="G327" s="51">
        <v>38.630000000000003</v>
      </c>
      <c r="H327" s="52">
        <v>100</v>
      </c>
      <c r="I327" s="52">
        <f t="shared" si="263"/>
        <v>105.00135906496331</v>
      </c>
      <c r="J327" s="51">
        <v>38.630000000000003</v>
      </c>
      <c r="K327" s="51">
        <v>38.630000000000003</v>
      </c>
      <c r="L327" s="51">
        <v>40.119999999999997</v>
      </c>
      <c r="M327" s="52">
        <v>100</v>
      </c>
      <c r="N327" s="53">
        <f t="shared" si="265"/>
        <v>103.85710587626195</v>
      </c>
      <c r="O327" s="51">
        <v>40.119999999999997</v>
      </c>
      <c r="P327" s="51">
        <v>40.67</v>
      </c>
      <c r="Q327" s="52">
        <f t="shared" si="260"/>
        <v>100</v>
      </c>
      <c r="R327" s="52">
        <f t="shared" si="261"/>
        <v>101.37088733798605</v>
      </c>
      <c r="S327" s="121">
        <v>40.67</v>
      </c>
      <c r="T327" s="121">
        <v>41.05</v>
      </c>
      <c r="U327" s="122">
        <f>P327/S327*100</f>
        <v>100</v>
      </c>
      <c r="V327" s="122">
        <f t="shared" si="268"/>
        <v>100.93434964347183</v>
      </c>
      <c r="W327" s="119" t="s">
        <v>343</v>
      </c>
    </row>
    <row r="328" spans="1:23">
      <c r="A328" s="238" t="s">
        <v>227</v>
      </c>
      <c r="B328" s="239"/>
      <c r="C328" s="239"/>
      <c r="D328" s="239"/>
      <c r="E328" s="239"/>
      <c r="F328" s="239"/>
      <c r="G328" s="239"/>
      <c r="H328" s="239"/>
      <c r="I328" s="239"/>
      <c r="J328" s="239"/>
      <c r="K328" s="239"/>
      <c r="L328" s="239"/>
      <c r="M328" s="239"/>
      <c r="N328" s="240"/>
      <c r="O328" s="89"/>
      <c r="P328" s="89"/>
      <c r="Q328" s="89"/>
      <c r="R328" s="89"/>
      <c r="S328" s="121"/>
      <c r="T328" s="121"/>
      <c r="U328" s="119"/>
      <c r="V328" s="119"/>
      <c r="W328" s="119"/>
    </row>
    <row r="329" spans="1:23">
      <c r="A329" s="200">
        <v>4</v>
      </c>
      <c r="B329" s="89"/>
      <c r="C329" s="200" t="s">
        <v>418</v>
      </c>
      <c r="D329" s="89" t="str">
        <f>D319</f>
        <v>тариф на питьевую воду</v>
      </c>
      <c r="E329" s="51">
        <v>69.61</v>
      </c>
      <c r="F329" s="51">
        <v>69.61</v>
      </c>
      <c r="G329" s="51">
        <v>70.150000000000006</v>
      </c>
      <c r="H329" s="52">
        <v>100</v>
      </c>
      <c r="I329" s="52">
        <f t="shared" si="263"/>
        <v>100.77575061054446</v>
      </c>
      <c r="J329" s="51">
        <v>70.150000000000006</v>
      </c>
      <c r="K329" s="51">
        <v>68.61</v>
      </c>
      <c r="L329" s="51">
        <v>68.61</v>
      </c>
      <c r="M329" s="52">
        <f>K329/J329*100</f>
        <v>97.804704205274405</v>
      </c>
      <c r="N329" s="53">
        <f t="shared" ref="N329:N330" si="270">L329/K329*100</f>
        <v>100</v>
      </c>
      <c r="O329" s="51">
        <v>68.61</v>
      </c>
      <c r="P329" s="51">
        <v>60.14</v>
      </c>
      <c r="Q329" s="52">
        <f t="shared" ref="Q329:Q330" si="271">O329/L329*100</f>
        <v>100</v>
      </c>
      <c r="R329" s="52">
        <f t="shared" ref="R329:R330" si="272">P329/O329*100</f>
        <v>87.65486080746247</v>
      </c>
      <c r="S329" s="121" t="s">
        <v>31</v>
      </c>
      <c r="T329" s="121" t="s">
        <v>31</v>
      </c>
      <c r="U329" s="122" t="s">
        <v>31</v>
      </c>
      <c r="V329" s="122" t="s">
        <v>31</v>
      </c>
      <c r="W329" s="197" t="s">
        <v>343</v>
      </c>
    </row>
    <row r="330" spans="1:23" ht="45.75" customHeight="1">
      <c r="A330" s="200"/>
      <c r="B330" s="89"/>
      <c r="C330" s="200"/>
      <c r="D330" s="89" t="s">
        <v>24</v>
      </c>
      <c r="E330" s="51">
        <v>44.17</v>
      </c>
      <c r="F330" s="51">
        <v>44.17</v>
      </c>
      <c r="G330" s="51">
        <v>46.38</v>
      </c>
      <c r="H330" s="52">
        <v>100</v>
      </c>
      <c r="I330" s="52">
        <f t="shared" si="263"/>
        <v>105.00339597011545</v>
      </c>
      <c r="J330" s="51">
        <v>46.38</v>
      </c>
      <c r="K330" s="51">
        <v>46.38</v>
      </c>
      <c r="L330" s="51">
        <v>48.37</v>
      </c>
      <c r="M330" s="52">
        <v>100</v>
      </c>
      <c r="N330" s="53">
        <f t="shared" si="270"/>
        <v>104.29064251832685</v>
      </c>
      <c r="O330" s="51">
        <v>48.37</v>
      </c>
      <c r="P330" s="51">
        <v>49.1</v>
      </c>
      <c r="Q330" s="52">
        <f t="shared" si="271"/>
        <v>100</v>
      </c>
      <c r="R330" s="52">
        <f t="shared" si="272"/>
        <v>101.50919991730412</v>
      </c>
      <c r="S330" s="121" t="s">
        <v>31</v>
      </c>
      <c r="T330" s="121" t="s">
        <v>31</v>
      </c>
      <c r="U330" s="122" t="s">
        <v>31</v>
      </c>
      <c r="V330" s="122" t="s">
        <v>31</v>
      </c>
      <c r="W330" s="199"/>
    </row>
    <row r="331" spans="1:23" ht="26.25" customHeight="1">
      <c r="A331" s="197">
        <v>5</v>
      </c>
      <c r="B331" s="119"/>
      <c r="C331" s="197" t="s">
        <v>415</v>
      </c>
      <c r="D331" s="119" t="s">
        <v>20</v>
      </c>
      <c r="E331" s="121"/>
      <c r="F331" s="121"/>
      <c r="G331" s="121"/>
      <c r="H331" s="122"/>
      <c r="I331" s="122"/>
      <c r="J331" s="121"/>
      <c r="K331" s="121"/>
      <c r="L331" s="121"/>
      <c r="M331" s="122"/>
      <c r="N331" s="53"/>
      <c r="O331" s="121" t="s">
        <v>31</v>
      </c>
      <c r="P331" s="121">
        <v>65.09</v>
      </c>
      <c r="Q331" s="122" t="s">
        <v>31</v>
      </c>
      <c r="R331" s="122">
        <v>108.2</v>
      </c>
      <c r="S331" s="121">
        <v>65.09</v>
      </c>
      <c r="T331" s="121">
        <v>67.25</v>
      </c>
      <c r="U331" s="122">
        <f>P331/S331*100</f>
        <v>100</v>
      </c>
      <c r="V331" s="122">
        <f t="shared" ref="V331:V332" si="273">T331/S331*100</f>
        <v>103.31848210170533</v>
      </c>
      <c r="W331" s="197" t="s">
        <v>420</v>
      </c>
    </row>
    <row r="332" spans="1:23" ht="63.75" customHeight="1">
      <c r="A332" s="199"/>
      <c r="B332" s="119"/>
      <c r="C332" s="199"/>
      <c r="D332" s="119" t="s">
        <v>260</v>
      </c>
      <c r="E332" s="121"/>
      <c r="F332" s="121"/>
      <c r="G332" s="121"/>
      <c r="H332" s="122"/>
      <c r="I332" s="122"/>
      <c r="J332" s="121"/>
      <c r="K332" s="121"/>
      <c r="L332" s="121"/>
      <c r="M332" s="122"/>
      <c r="N332" s="122"/>
      <c r="O332" s="121" t="s">
        <v>31</v>
      </c>
      <c r="P332" s="121">
        <v>49.1</v>
      </c>
      <c r="Q332" s="122" t="s">
        <v>31</v>
      </c>
      <c r="R332" s="122">
        <v>100</v>
      </c>
      <c r="S332" s="121">
        <v>49.1</v>
      </c>
      <c r="T332" s="121">
        <v>51.85</v>
      </c>
      <c r="U332" s="122">
        <f>P332/S332*100</f>
        <v>100</v>
      </c>
      <c r="V332" s="122">
        <f t="shared" si="273"/>
        <v>105.60081466395113</v>
      </c>
      <c r="W332" s="199"/>
    </row>
    <row r="333" spans="1:23">
      <c r="A333" s="238" t="s">
        <v>228</v>
      </c>
      <c r="B333" s="239"/>
      <c r="C333" s="239"/>
      <c r="D333" s="239"/>
      <c r="E333" s="239"/>
      <c r="F333" s="239"/>
      <c r="G333" s="239"/>
      <c r="H333" s="239"/>
      <c r="I333" s="239"/>
      <c r="J333" s="239"/>
      <c r="K333" s="239"/>
      <c r="L333" s="239"/>
      <c r="M333" s="239"/>
      <c r="N333" s="240"/>
      <c r="O333" s="51"/>
      <c r="P333" s="51"/>
      <c r="Q333" s="89"/>
      <c r="R333" s="89"/>
      <c r="S333" s="121"/>
      <c r="T333" s="121"/>
      <c r="U333" s="119"/>
      <c r="V333" s="119"/>
      <c r="W333" s="119"/>
    </row>
    <row r="334" spans="1:23" ht="45" customHeight="1">
      <c r="A334" s="197">
        <v>6</v>
      </c>
      <c r="B334" s="89"/>
      <c r="C334" s="197" t="s">
        <v>581</v>
      </c>
      <c r="D334" s="89" t="s">
        <v>128</v>
      </c>
      <c r="E334" s="51">
        <v>33.89</v>
      </c>
      <c r="F334" s="51">
        <v>33.89</v>
      </c>
      <c r="G334" s="51">
        <v>35.58</v>
      </c>
      <c r="H334" s="52">
        <v>100</v>
      </c>
      <c r="I334" s="52">
        <f t="shared" si="263"/>
        <v>104.98672174682797</v>
      </c>
      <c r="J334" s="51">
        <v>35.58</v>
      </c>
      <c r="K334" s="51">
        <v>35.58</v>
      </c>
      <c r="L334" s="51">
        <v>39.58</v>
      </c>
      <c r="M334" s="52">
        <v>100</v>
      </c>
      <c r="N334" s="53">
        <f t="shared" ref="N334:N341" si="274">L334/K334*100</f>
        <v>111.24227093872963</v>
      </c>
      <c r="O334" s="51">
        <v>39.58</v>
      </c>
      <c r="P334" s="51">
        <v>60.14</v>
      </c>
      <c r="Q334" s="52">
        <f t="shared" ref="Q334:Q341" si="275">O334/L334*100</f>
        <v>100</v>
      </c>
      <c r="R334" s="52">
        <f t="shared" ref="R334:R341" si="276">P334/O334*100</f>
        <v>151.94542698332492</v>
      </c>
      <c r="S334" s="121" t="s">
        <v>31</v>
      </c>
      <c r="T334" s="121" t="s">
        <v>31</v>
      </c>
      <c r="U334" s="122" t="s">
        <v>31</v>
      </c>
      <c r="V334" s="122" t="s">
        <v>31</v>
      </c>
      <c r="W334" s="197" t="s">
        <v>343</v>
      </c>
    </row>
    <row r="335" spans="1:23" ht="45" customHeight="1">
      <c r="A335" s="198"/>
      <c r="B335" s="89"/>
      <c r="C335" s="198"/>
      <c r="D335" s="89" t="s">
        <v>422</v>
      </c>
      <c r="E335" s="51">
        <v>33.89</v>
      </c>
      <c r="F335" s="51">
        <v>33.89</v>
      </c>
      <c r="G335" s="51">
        <v>35.58</v>
      </c>
      <c r="H335" s="52">
        <v>100</v>
      </c>
      <c r="I335" s="52">
        <f t="shared" si="263"/>
        <v>104.98672174682797</v>
      </c>
      <c r="J335" s="51">
        <v>35.58</v>
      </c>
      <c r="K335" s="51">
        <v>35.58</v>
      </c>
      <c r="L335" s="51">
        <v>37.11</v>
      </c>
      <c r="M335" s="52">
        <v>100</v>
      </c>
      <c r="N335" s="53">
        <f t="shared" si="274"/>
        <v>104.30016863406408</v>
      </c>
      <c r="O335" s="51">
        <v>37.11</v>
      </c>
      <c r="P335" s="51">
        <v>37.67</v>
      </c>
      <c r="Q335" s="52">
        <f t="shared" si="275"/>
        <v>100</v>
      </c>
      <c r="R335" s="52">
        <f t="shared" si="276"/>
        <v>101.50902721638373</v>
      </c>
      <c r="S335" s="121" t="s">
        <v>31</v>
      </c>
      <c r="T335" s="121" t="s">
        <v>31</v>
      </c>
      <c r="U335" s="122" t="s">
        <v>31</v>
      </c>
      <c r="V335" s="122" t="s">
        <v>31</v>
      </c>
      <c r="W335" s="198"/>
    </row>
    <row r="336" spans="1:23" ht="33.75" customHeight="1">
      <c r="A336" s="198"/>
      <c r="B336" s="89"/>
      <c r="C336" s="198"/>
      <c r="D336" s="89" t="s">
        <v>129</v>
      </c>
      <c r="E336" s="51">
        <v>46.51</v>
      </c>
      <c r="F336" s="51">
        <v>46.51</v>
      </c>
      <c r="G336" s="51">
        <v>48.84</v>
      </c>
      <c r="H336" s="52">
        <v>100</v>
      </c>
      <c r="I336" s="52">
        <f t="shared" si="263"/>
        <v>105.00967533863685</v>
      </c>
      <c r="J336" s="51">
        <v>48.84</v>
      </c>
      <c r="K336" s="51">
        <v>48.84</v>
      </c>
      <c r="L336" s="51">
        <v>60.92</v>
      </c>
      <c r="M336" s="52">
        <v>100</v>
      </c>
      <c r="N336" s="53">
        <f t="shared" si="274"/>
        <v>124.73382473382473</v>
      </c>
      <c r="O336" s="51">
        <v>60.92</v>
      </c>
      <c r="P336" s="51">
        <v>60.14</v>
      </c>
      <c r="Q336" s="52">
        <f t="shared" si="275"/>
        <v>100</v>
      </c>
      <c r="R336" s="52">
        <f t="shared" si="276"/>
        <v>98.719632304661857</v>
      </c>
      <c r="S336" s="121" t="s">
        <v>31</v>
      </c>
      <c r="T336" s="121" t="s">
        <v>31</v>
      </c>
      <c r="U336" s="122" t="s">
        <v>31</v>
      </c>
      <c r="V336" s="122" t="s">
        <v>31</v>
      </c>
      <c r="W336" s="198"/>
    </row>
    <row r="337" spans="1:23" ht="42.75" customHeight="1">
      <c r="A337" s="198"/>
      <c r="B337" s="89"/>
      <c r="C337" s="198"/>
      <c r="D337" s="89" t="s">
        <v>423</v>
      </c>
      <c r="E337" s="51">
        <v>46.51</v>
      </c>
      <c r="F337" s="51">
        <v>46.51</v>
      </c>
      <c r="G337" s="51">
        <v>48.84</v>
      </c>
      <c r="H337" s="52">
        <v>100</v>
      </c>
      <c r="I337" s="52">
        <f t="shared" si="263"/>
        <v>105.00967533863685</v>
      </c>
      <c r="J337" s="51">
        <v>48.84</v>
      </c>
      <c r="K337" s="51">
        <v>48.84</v>
      </c>
      <c r="L337" s="51">
        <v>50.94</v>
      </c>
      <c r="M337" s="52">
        <v>100</v>
      </c>
      <c r="N337" s="53">
        <f t="shared" si="274"/>
        <v>104.29975429975428</v>
      </c>
      <c r="O337" s="51">
        <v>50.94</v>
      </c>
      <c r="P337" s="51">
        <v>51.7</v>
      </c>
      <c r="Q337" s="52">
        <f t="shared" si="275"/>
        <v>100</v>
      </c>
      <c r="R337" s="52">
        <f t="shared" si="276"/>
        <v>101.49195131527289</v>
      </c>
      <c r="S337" s="121" t="s">
        <v>31</v>
      </c>
      <c r="T337" s="121" t="s">
        <v>31</v>
      </c>
      <c r="U337" s="122" t="s">
        <v>31</v>
      </c>
      <c r="V337" s="122" t="s">
        <v>31</v>
      </c>
      <c r="W337" s="198"/>
    </row>
    <row r="338" spans="1:23" ht="38.25" customHeight="1">
      <c r="A338" s="198"/>
      <c r="B338" s="89"/>
      <c r="C338" s="198"/>
      <c r="D338" s="89" t="s">
        <v>131</v>
      </c>
      <c r="E338" s="51">
        <v>18.16</v>
      </c>
      <c r="F338" s="51">
        <v>18.16</v>
      </c>
      <c r="G338" s="51">
        <v>19.07</v>
      </c>
      <c r="H338" s="52">
        <v>100</v>
      </c>
      <c r="I338" s="52">
        <f t="shared" si="263"/>
        <v>105.01101321585904</v>
      </c>
      <c r="J338" s="51">
        <v>19.07</v>
      </c>
      <c r="K338" s="51">
        <v>19.07</v>
      </c>
      <c r="L338" s="51">
        <v>25</v>
      </c>
      <c r="M338" s="52">
        <v>100</v>
      </c>
      <c r="N338" s="53">
        <f t="shared" si="274"/>
        <v>131.09596224436285</v>
      </c>
      <c r="O338" s="51">
        <v>25</v>
      </c>
      <c r="P338" s="51">
        <v>60.14</v>
      </c>
      <c r="Q338" s="52">
        <f t="shared" si="275"/>
        <v>100</v>
      </c>
      <c r="R338" s="52">
        <f t="shared" si="276"/>
        <v>240.56000000000003</v>
      </c>
      <c r="S338" s="121" t="s">
        <v>31</v>
      </c>
      <c r="T338" s="121" t="s">
        <v>31</v>
      </c>
      <c r="U338" s="122" t="s">
        <v>31</v>
      </c>
      <c r="V338" s="122" t="s">
        <v>31</v>
      </c>
      <c r="W338" s="198"/>
    </row>
    <row r="339" spans="1:23" ht="45" customHeight="1">
      <c r="A339" s="198"/>
      <c r="B339" s="89"/>
      <c r="C339" s="198"/>
      <c r="D339" s="89" t="s">
        <v>424</v>
      </c>
      <c r="E339" s="51">
        <v>18.16</v>
      </c>
      <c r="F339" s="51">
        <v>18.16</v>
      </c>
      <c r="G339" s="51">
        <v>19.07</v>
      </c>
      <c r="H339" s="52">
        <v>100</v>
      </c>
      <c r="I339" s="52">
        <f t="shared" si="263"/>
        <v>105.01101321585904</v>
      </c>
      <c r="J339" s="51">
        <v>19.07</v>
      </c>
      <c r="K339" s="51">
        <v>19.07</v>
      </c>
      <c r="L339" s="51">
        <v>19.89</v>
      </c>
      <c r="M339" s="52">
        <v>100</v>
      </c>
      <c r="N339" s="53">
        <f t="shared" si="274"/>
        <v>104.29994756161511</v>
      </c>
      <c r="O339" s="51">
        <v>19.89</v>
      </c>
      <c r="P339" s="51">
        <v>20.190000000000001</v>
      </c>
      <c r="Q339" s="52">
        <f t="shared" si="275"/>
        <v>100</v>
      </c>
      <c r="R339" s="52">
        <f t="shared" si="276"/>
        <v>101.50829562594268</v>
      </c>
      <c r="S339" s="121" t="s">
        <v>31</v>
      </c>
      <c r="T339" s="121" t="s">
        <v>31</v>
      </c>
      <c r="U339" s="122" t="s">
        <v>31</v>
      </c>
      <c r="V339" s="122" t="s">
        <v>31</v>
      </c>
      <c r="W339" s="198"/>
    </row>
    <row r="340" spans="1:23" ht="51.75" customHeight="1">
      <c r="A340" s="198"/>
      <c r="B340" s="89"/>
      <c r="C340" s="198"/>
      <c r="D340" s="89" t="s">
        <v>130</v>
      </c>
      <c r="E340" s="51">
        <v>15.03</v>
      </c>
      <c r="F340" s="51">
        <v>15.03</v>
      </c>
      <c r="G340" s="51">
        <v>15.78</v>
      </c>
      <c r="H340" s="52">
        <v>100</v>
      </c>
      <c r="I340" s="52">
        <f t="shared" si="263"/>
        <v>104.99001996007983</v>
      </c>
      <c r="J340" s="51">
        <v>15.78</v>
      </c>
      <c r="K340" s="51">
        <v>15.78</v>
      </c>
      <c r="L340" s="51">
        <v>17.07</v>
      </c>
      <c r="M340" s="52">
        <v>100</v>
      </c>
      <c r="N340" s="53">
        <f t="shared" si="274"/>
        <v>108.17490494296578</v>
      </c>
      <c r="O340" s="51">
        <v>17.07</v>
      </c>
      <c r="P340" s="51">
        <v>17.329999999999998</v>
      </c>
      <c r="Q340" s="52">
        <f t="shared" si="275"/>
        <v>100</v>
      </c>
      <c r="R340" s="52">
        <f t="shared" si="276"/>
        <v>101.52314001171645</v>
      </c>
      <c r="S340" s="121" t="s">
        <v>31</v>
      </c>
      <c r="T340" s="121" t="s">
        <v>31</v>
      </c>
      <c r="U340" s="122" t="s">
        <v>31</v>
      </c>
      <c r="V340" s="122" t="s">
        <v>31</v>
      </c>
      <c r="W340" s="198"/>
    </row>
    <row r="341" spans="1:23" ht="57.75" customHeight="1">
      <c r="A341" s="199"/>
      <c r="B341" s="89"/>
      <c r="C341" s="199"/>
      <c r="D341" s="89" t="s">
        <v>425</v>
      </c>
      <c r="E341" s="51">
        <v>15.03</v>
      </c>
      <c r="F341" s="51">
        <v>15.03</v>
      </c>
      <c r="G341" s="51">
        <v>15.78</v>
      </c>
      <c r="H341" s="52">
        <v>100</v>
      </c>
      <c r="I341" s="52">
        <f t="shared" si="263"/>
        <v>104.99001996007983</v>
      </c>
      <c r="J341" s="51">
        <v>15.78</v>
      </c>
      <c r="K341" s="51">
        <v>15.78</v>
      </c>
      <c r="L341" s="51">
        <v>16.46</v>
      </c>
      <c r="M341" s="52">
        <v>100</v>
      </c>
      <c r="N341" s="52">
        <f t="shared" si="274"/>
        <v>104.30925221799747</v>
      </c>
      <c r="O341" s="51">
        <v>16.46</v>
      </c>
      <c r="P341" s="51">
        <v>16.71</v>
      </c>
      <c r="Q341" s="52">
        <f t="shared" si="275"/>
        <v>100</v>
      </c>
      <c r="R341" s="52">
        <f t="shared" si="276"/>
        <v>101.51883353584448</v>
      </c>
      <c r="S341" s="121" t="s">
        <v>31</v>
      </c>
      <c r="T341" s="121" t="s">
        <v>31</v>
      </c>
      <c r="U341" s="122" t="s">
        <v>31</v>
      </c>
      <c r="V341" s="122" t="s">
        <v>31</v>
      </c>
      <c r="W341" s="199"/>
    </row>
    <row r="342" spans="1:23" ht="33" customHeight="1">
      <c r="A342" s="197">
        <v>7</v>
      </c>
      <c r="B342" s="119"/>
      <c r="C342" s="197" t="s">
        <v>415</v>
      </c>
      <c r="D342" s="119" t="s">
        <v>128</v>
      </c>
      <c r="E342" s="84"/>
      <c r="F342" s="84"/>
      <c r="G342" s="84"/>
      <c r="H342" s="85"/>
      <c r="I342" s="85"/>
      <c r="J342" s="84"/>
      <c r="K342" s="84"/>
      <c r="L342" s="84"/>
      <c r="M342" s="85"/>
      <c r="N342" s="69"/>
      <c r="O342" s="121" t="s">
        <v>31</v>
      </c>
      <c r="P342" s="121">
        <v>65.09</v>
      </c>
      <c r="Q342" s="122" t="s">
        <v>31</v>
      </c>
      <c r="R342" s="122">
        <f>P342/P334*100</f>
        <v>108.23079481210509</v>
      </c>
      <c r="S342" s="121">
        <v>65.09</v>
      </c>
      <c r="T342" s="121">
        <v>67.25</v>
      </c>
      <c r="U342" s="122">
        <f>P342/S342*100</f>
        <v>100</v>
      </c>
      <c r="V342" s="122">
        <f t="shared" ref="V342:V349" si="277">T342/S342*100</f>
        <v>103.31848210170533</v>
      </c>
      <c r="W342" s="197" t="s">
        <v>420</v>
      </c>
    </row>
    <row r="343" spans="1:23" ht="30.75" customHeight="1">
      <c r="A343" s="198"/>
      <c r="B343" s="119"/>
      <c r="C343" s="198"/>
      <c r="D343" s="119" t="s">
        <v>422</v>
      </c>
      <c r="E343" s="84"/>
      <c r="F343" s="84"/>
      <c r="G343" s="84"/>
      <c r="H343" s="85"/>
      <c r="I343" s="85"/>
      <c r="J343" s="84"/>
      <c r="K343" s="84"/>
      <c r="L343" s="84"/>
      <c r="M343" s="85"/>
      <c r="N343" s="69"/>
      <c r="O343" s="121" t="s">
        <v>31</v>
      </c>
      <c r="P343" s="121">
        <v>37.67</v>
      </c>
      <c r="Q343" s="122" t="s">
        <v>31</v>
      </c>
      <c r="R343" s="122">
        <v>100</v>
      </c>
      <c r="S343" s="121">
        <v>37.67</v>
      </c>
      <c r="T343" s="121">
        <v>39.78</v>
      </c>
      <c r="U343" s="122">
        <f t="shared" ref="U343:U349" si="278">P343/S343*100</f>
        <v>100</v>
      </c>
      <c r="V343" s="122">
        <f t="shared" si="277"/>
        <v>105.60127422352004</v>
      </c>
      <c r="W343" s="198"/>
    </row>
    <row r="344" spans="1:23" ht="27" customHeight="1">
      <c r="A344" s="198"/>
      <c r="B344" s="119"/>
      <c r="C344" s="198"/>
      <c r="D344" s="119" t="s">
        <v>129</v>
      </c>
      <c r="E344" s="84"/>
      <c r="F344" s="84"/>
      <c r="G344" s="84"/>
      <c r="H344" s="85"/>
      <c r="I344" s="85"/>
      <c r="J344" s="84"/>
      <c r="K344" s="84"/>
      <c r="L344" s="84"/>
      <c r="M344" s="85"/>
      <c r="N344" s="69"/>
      <c r="O344" s="121" t="s">
        <v>31</v>
      </c>
      <c r="P344" s="121">
        <v>65.09</v>
      </c>
      <c r="Q344" s="122" t="s">
        <v>31</v>
      </c>
      <c r="R344" s="122">
        <v>108.2</v>
      </c>
      <c r="S344" s="121">
        <v>65.09</v>
      </c>
      <c r="T344" s="121">
        <v>67.25</v>
      </c>
      <c r="U344" s="122">
        <f t="shared" si="278"/>
        <v>100</v>
      </c>
      <c r="V344" s="122">
        <f t="shared" si="277"/>
        <v>103.31848210170533</v>
      </c>
      <c r="W344" s="198"/>
    </row>
    <row r="345" spans="1:23" ht="42.75" customHeight="1">
      <c r="A345" s="198"/>
      <c r="B345" s="119"/>
      <c r="C345" s="198"/>
      <c r="D345" s="119" t="s">
        <v>423</v>
      </c>
      <c r="E345" s="84"/>
      <c r="F345" s="84"/>
      <c r="G345" s="84"/>
      <c r="H345" s="85"/>
      <c r="I345" s="85"/>
      <c r="J345" s="84"/>
      <c r="K345" s="84"/>
      <c r="L345" s="84"/>
      <c r="M345" s="85"/>
      <c r="N345" s="69"/>
      <c r="O345" s="121" t="s">
        <v>31</v>
      </c>
      <c r="P345" s="121">
        <v>51.7</v>
      </c>
      <c r="Q345" s="122" t="s">
        <v>31</v>
      </c>
      <c r="R345" s="122">
        <v>100</v>
      </c>
      <c r="S345" s="121">
        <v>51.7</v>
      </c>
      <c r="T345" s="121">
        <v>54.6</v>
      </c>
      <c r="U345" s="122">
        <f t="shared" si="278"/>
        <v>100</v>
      </c>
      <c r="V345" s="122">
        <f t="shared" si="277"/>
        <v>105.60928433268859</v>
      </c>
      <c r="W345" s="198"/>
    </row>
    <row r="346" spans="1:23" ht="29.25" customHeight="1">
      <c r="A346" s="198"/>
      <c r="B346" s="119"/>
      <c r="C346" s="198"/>
      <c r="D346" s="119" t="s">
        <v>131</v>
      </c>
      <c r="E346" s="84"/>
      <c r="F346" s="84"/>
      <c r="G346" s="84"/>
      <c r="H346" s="85"/>
      <c r="I346" s="85"/>
      <c r="J346" s="84"/>
      <c r="K346" s="84"/>
      <c r="L346" s="84"/>
      <c r="M346" s="85"/>
      <c r="N346" s="69"/>
      <c r="O346" s="121" t="s">
        <v>31</v>
      </c>
      <c r="P346" s="121">
        <v>65.09</v>
      </c>
      <c r="Q346" s="122" t="s">
        <v>31</v>
      </c>
      <c r="R346" s="122">
        <v>108.2</v>
      </c>
      <c r="S346" s="121">
        <v>65.09</v>
      </c>
      <c r="T346" s="121">
        <v>67.25</v>
      </c>
      <c r="U346" s="122">
        <f t="shared" si="278"/>
        <v>100</v>
      </c>
      <c r="V346" s="122">
        <f t="shared" si="277"/>
        <v>103.31848210170533</v>
      </c>
      <c r="W346" s="198"/>
    </row>
    <row r="347" spans="1:23" ht="37.5" customHeight="1">
      <c r="A347" s="198"/>
      <c r="B347" s="119"/>
      <c r="C347" s="198"/>
      <c r="D347" s="119" t="s">
        <v>424</v>
      </c>
      <c r="E347" s="84"/>
      <c r="F347" s="84"/>
      <c r="G347" s="84"/>
      <c r="H347" s="85"/>
      <c r="I347" s="85"/>
      <c r="J347" s="84"/>
      <c r="K347" s="84"/>
      <c r="L347" s="84"/>
      <c r="M347" s="85"/>
      <c r="N347" s="69"/>
      <c r="O347" s="121" t="s">
        <v>31</v>
      </c>
      <c r="P347" s="121">
        <v>20.190000000000001</v>
      </c>
      <c r="Q347" s="122" t="s">
        <v>31</v>
      </c>
      <c r="R347" s="122">
        <v>100</v>
      </c>
      <c r="S347" s="121">
        <v>20.190000000000001</v>
      </c>
      <c r="T347" s="121">
        <v>21.32</v>
      </c>
      <c r="U347" s="122">
        <f t="shared" si="278"/>
        <v>100</v>
      </c>
      <c r="V347" s="122">
        <f t="shared" si="277"/>
        <v>105.59683011391779</v>
      </c>
      <c r="W347" s="198"/>
    </row>
    <row r="348" spans="1:23" ht="46.5" customHeight="1">
      <c r="A348" s="198"/>
      <c r="B348" s="119"/>
      <c r="C348" s="198"/>
      <c r="D348" s="119" t="s">
        <v>130</v>
      </c>
      <c r="E348" s="84"/>
      <c r="F348" s="84"/>
      <c r="G348" s="84"/>
      <c r="H348" s="85"/>
      <c r="I348" s="85"/>
      <c r="J348" s="84"/>
      <c r="K348" s="84"/>
      <c r="L348" s="84"/>
      <c r="M348" s="85"/>
      <c r="N348" s="69"/>
      <c r="O348" s="121" t="s">
        <v>31</v>
      </c>
      <c r="P348" s="121">
        <v>17.329999999999998</v>
      </c>
      <c r="Q348" s="122" t="s">
        <v>31</v>
      </c>
      <c r="R348" s="122">
        <f>P348/P340*100</f>
        <v>100</v>
      </c>
      <c r="S348" s="121">
        <v>17.329999999999998</v>
      </c>
      <c r="T348" s="121">
        <v>18.649999999999999</v>
      </c>
      <c r="U348" s="122">
        <f t="shared" si="278"/>
        <v>100</v>
      </c>
      <c r="V348" s="122">
        <f>T348/S348*100</f>
        <v>107.61684939411424</v>
      </c>
      <c r="W348" s="198"/>
    </row>
    <row r="349" spans="1:23" ht="44.25" customHeight="1">
      <c r="A349" s="199"/>
      <c r="B349" s="119"/>
      <c r="C349" s="199"/>
      <c r="D349" s="119" t="s">
        <v>426</v>
      </c>
      <c r="E349" s="84"/>
      <c r="F349" s="84"/>
      <c r="G349" s="84"/>
      <c r="H349" s="85"/>
      <c r="I349" s="85"/>
      <c r="J349" s="84"/>
      <c r="K349" s="84"/>
      <c r="L349" s="84"/>
      <c r="M349" s="85"/>
      <c r="N349" s="69"/>
      <c r="O349" s="121" t="s">
        <v>31</v>
      </c>
      <c r="P349" s="121">
        <v>16.71</v>
      </c>
      <c r="Q349" s="122" t="s">
        <v>31</v>
      </c>
      <c r="R349" s="122">
        <f>P349/P341*100</f>
        <v>100</v>
      </c>
      <c r="S349" s="121">
        <v>16.71</v>
      </c>
      <c r="T349" s="121">
        <v>17.649999999999999</v>
      </c>
      <c r="U349" s="122">
        <f t="shared" si="278"/>
        <v>100</v>
      </c>
      <c r="V349" s="122">
        <f t="shared" si="277"/>
        <v>105.62537402752841</v>
      </c>
      <c r="W349" s="199"/>
    </row>
    <row r="350" spans="1:23" ht="19.5" customHeight="1">
      <c r="A350" s="238" t="s">
        <v>229</v>
      </c>
      <c r="B350" s="239"/>
      <c r="C350" s="239"/>
      <c r="D350" s="240"/>
      <c r="E350" s="124"/>
      <c r="F350" s="124"/>
      <c r="G350" s="124"/>
      <c r="H350" s="124"/>
      <c r="I350" s="124"/>
      <c r="J350" s="124"/>
      <c r="K350" s="124"/>
      <c r="L350" s="124"/>
      <c r="M350" s="124"/>
      <c r="N350" s="125"/>
      <c r="O350" s="51"/>
      <c r="P350" s="51"/>
      <c r="Q350" s="89"/>
      <c r="R350" s="89"/>
      <c r="S350" s="121"/>
      <c r="T350" s="121"/>
      <c r="U350" s="119"/>
      <c r="V350" s="119"/>
      <c r="W350" s="119"/>
    </row>
    <row r="351" spans="1:23" ht="36.75" customHeight="1">
      <c r="A351" s="197">
        <v>8</v>
      </c>
      <c r="B351" s="89"/>
      <c r="C351" s="197" t="s">
        <v>421</v>
      </c>
      <c r="D351" s="124" t="s">
        <v>20</v>
      </c>
      <c r="E351" s="51">
        <v>32.880000000000003</v>
      </c>
      <c r="F351" s="51">
        <v>32.880000000000003</v>
      </c>
      <c r="G351" s="51">
        <v>34.520000000000003</v>
      </c>
      <c r="H351" s="52">
        <v>100</v>
      </c>
      <c r="I351" s="52">
        <f t="shared" si="263"/>
        <v>104.98783454987834</v>
      </c>
      <c r="J351" s="51">
        <v>34.520000000000003</v>
      </c>
      <c r="K351" s="51">
        <v>34.520000000000003</v>
      </c>
      <c r="L351" s="51">
        <v>37.840000000000003</v>
      </c>
      <c r="M351" s="52">
        <v>100</v>
      </c>
      <c r="N351" s="53">
        <f t="shared" ref="N351:N354" si="279">L351/K351*100</f>
        <v>109.61761297798378</v>
      </c>
      <c r="O351" s="51">
        <v>37.840000000000003</v>
      </c>
      <c r="P351" s="51">
        <v>41.5</v>
      </c>
      <c r="Q351" s="52">
        <f t="shared" ref="Q351:Q354" si="280">O351/L351*100</f>
        <v>100</v>
      </c>
      <c r="R351" s="52">
        <f t="shared" ref="R351:R354" si="281">P351/O351*100</f>
        <v>109.6723044397463</v>
      </c>
      <c r="S351" s="121" t="s">
        <v>31</v>
      </c>
      <c r="T351" s="121" t="s">
        <v>31</v>
      </c>
      <c r="U351" s="122" t="s">
        <v>31</v>
      </c>
      <c r="V351" s="122" t="s">
        <v>31</v>
      </c>
      <c r="W351" s="197" t="s">
        <v>343</v>
      </c>
    </row>
    <row r="352" spans="1:23" ht="29.25" customHeight="1">
      <c r="A352" s="198"/>
      <c r="B352" s="89"/>
      <c r="C352" s="198"/>
      <c r="D352" s="89" t="s">
        <v>260</v>
      </c>
      <c r="E352" s="51">
        <v>32.880000000000003</v>
      </c>
      <c r="F352" s="51">
        <v>32.880000000000003</v>
      </c>
      <c r="G352" s="51">
        <v>34.520000000000003</v>
      </c>
      <c r="H352" s="52">
        <v>100</v>
      </c>
      <c r="I352" s="52">
        <f t="shared" si="263"/>
        <v>104.98783454987834</v>
      </c>
      <c r="J352" s="51">
        <v>34.520000000000003</v>
      </c>
      <c r="K352" s="51">
        <v>34.520000000000003</v>
      </c>
      <c r="L352" s="51">
        <v>36</v>
      </c>
      <c r="M352" s="52">
        <v>100</v>
      </c>
      <c r="N352" s="53">
        <f t="shared" si="279"/>
        <v>104.28736964078793</v>
      </c>
      <c r="O352" s="51">
        <v>36</v>
      </c>
      <c r="P352" s="51">
        <v>36.54</v>
      </c>
      <c r="Q352" s="52">
        <f t="shared" si="280"/>
        <v>100</v>
      </c>
      <c r="R352" s="52">
        <f t="shared" si="281"/>
        <v>101.49999999999999</v>
      </c>
      <c r="S352" s="121" t="s">
        <v>31</v>
      </c>
      <c r="T352" s="121" t="s">
        <v>31</v>
      </c>
      <c r="U352" s="122" t="s">
        <v>31</v>
      </c>
      <c r="V352" s="122" t="s">
        <v>31</v>
      </c>
      <c r="W352" s="198"/>
    </row>
    <row r="353" spans="1:23" ht="15" customHeight="1">
      <c r="A353" s="198"/>
      <c r="B353" s="89"/>
      <c r="C353" s="198"/>
      <c r="D353" s="89" t="s">
        <v>21</v>
      </c>
      <c r="E353" s="51">
        <v>16.47</v>
      </c>
      <c r="F353" s="51">
        <v>16.47</v>
      </c>
      <c r="G353" s="51">
        <v>17.29</v>
      </c>
      <c r="H353" s="52">
        <v>100</v>
      </c>
      <c r="I353" s="52">
        <f t="shared" si="263"/>
        <v>104.97874924104434</v>
      </c>
      <c r="J353" s="51">
        <v>17.29</v>
      </c>
      <c r="K353" s="51">
        <v>17.29</v>
      </c>
      <c r="L353" s="51">
        <v>18.28</v>
      </c>
      <c r="M353" s="52">
        <v>100</v>
      </c>
      <c r="N353" s="53">
        <f t="shared" si="279"/>
        <v>105.72585309427416</v>
      </c>
      <c r="O353" s="51">
        <v>18.28</v>
      </c>
      <c r="P353" s="51">
        <v>23.68</v>
      </c>
      <c r="Q353" s="52">
        <f t="shared" si="280"/>
        <v>100</v>
      </c>
      <c r="R353" s="52">
        <f t="shared" si="281"/>
        <v>129.54048140043764</v>
      </c>
      <c r="S353" s="121" t="s">
        <v>31</v>
      </c>
      <c r="T353" s="121" t="s">
        <v>31</v>
      </c>
      <c r="U353" s="122" t="s">
        <v>31</v>
      </c>
      <c r="V353" s="122" t="s">
        <v>31</v>
      </c>
      <c r="W353" s="198"/>
    </row>
    <row r="354" spans="1:23" ht="30">
      <c r="A354" s="199"/>
      <c r="B354" s="89"/>
      <c r="C354" s="199"/>
      <c r="D354" s="89" t="s">
        <v>261</v>
      </c>
      <c r="E354" s="51">
        <v>16.47</v>
      </c>
      <c r="F354" s="51">
        <v>16.47</v>
      </c>
      <c r="G354" s="51">
        <v>17.29</v>
      </c>
      <c r="H354" s="52">
        <v>100</v>
      </c>
      <c r="I354" s="52">
        <f t="shared" si="263"/>
        <v>104.97874924104434</v>
      </c>
      <c r="J354" s="51">
        <v>17.29</v>
      </c>
      <c r="K354" s="51">
        <v>17.29</v>
      </c>
      <c r="L354" s="51">
        <v>18.03</v>
      </c>
      <c r="M354" s="52">
        <v>100</v>
      </c>
      <c r="N354" s="52">
        <f t="shared" si="279"/>
        <v>104.27993059572007</v>
      </c>
      <c r="O354" s="51">
        <v>18.03</v>
      </c>
      <c r="P354" s="51">
        <v>18.3</v>
      </c>
      <c r="Q354" s="52">
        <f t="shared" si="280"/>
        <v>100</v>
      </c>
      <c r="R354" s="52">
        <f t="shared" si="281"/>
        <v>101.49750415973378</v>
      </c>
      <c r="S354" s="121" t="s">
        <v>31</v>
      </c>
      <c r="T354" s="121" t="s">
        <v>31</v>
      </c>
      <c r="U354" s="122" t="s">
        <v>31</v>
      </c>
      <c r="V354" s="122" t="s">
        <v>31</v>
      </c>
      <c r="W354" s="199"/>
    </row>
    <row r="355" spans="1:23">
      <c r="A355" s="242">
        <v>9</v>
      </c>
      <c r="B355" s="124"/>
      <c r="C355" s="200" t="s">
        <v>415</v>
      </c>
      <c r="D355" s="119" t="s">
        <v>20</v>
      </c>
      <c r="E355" s="84"/>
      <c r="F355" s="84"/>
      <c r="G355" s="84"/>
      <c r="H355" s="85"/>
      <c r="I355" s="85"/>
      <c r="J355" s="84"/>
      <c r="K355" s="84"/>
      <c r="L355" s="84"/>
      <c r="M355" s="85"/>
      <c r="N355" s="69"/>
      <c r="O355" s="121" t="s">
        <v>31</v>
      </c>
      <c r="P355" s="121">
        <v>41.5</v>
      </c>
      <c r="Q355" s="122" t="s">
        <v>31</v>
      </c>
      <c r="R355" s="122">
        <v>100</v>
      </c>
      <c r="S355" s="121">
        <v>41.5</v>
      </c>
      <c r="T355" s="121">
        <v>44.78</v>
      </c>
      <c r="U355" s="122">
        <f t="shared" ref="U355:U358" si="282">P355/S355*100</f>
        <v>100</v>
      </c>
      <c r="V355" s="122">
        <f t="shared" ref="V355:V358" si="283">T355/S355*100</f>
        <v>107.90361445783132</v>
      </c>
      <c r="W355" s="197" t="s">
        <v>420</v>
      </c>
    </row>
    <row r="356" spans="1:23" ht="30">
      <c r="A356" s="283"/>
      <c r="B356" s="124"/>
      <c r="C356" s="200"/>
      <c r="D356" s="119" t="s">
        <v>260</v>
      </c>
      <c r="E356" s="84"/>
      <c r="F356" s="84"/>
      <c r="G356" s="84"/>
      <c r="H356" s="85"/>
      <c r="I356" s="85"/>
      <c r="J356" s="84"/>
      <c r="K356" s="84"/>
      <c r="L356" s="84"/>
      <c r="M356" s="85"/>
      <c r="N356" s="69"/>
      <c r="O356" s="121" t="s">
        <v>31</v>
      </c>
      <c r="P356" s="121">
        <v>36.54</v>
      </c>
      <c r="Q356" s="122" t="s">
        <v>31</v>
      </c>
      <c r="R356" s="122">
        <v>100</v>
      </c>
      <c r="S356" s="121">
        <v>36.54</v>
      </c>
      <c r="T356" s="121">
        <v>38.590000000000003</v>
      </c>
      <c r="U356" s="122">
        <f t="shared" si="282"/>
        <v>100</v>
      </c>
      <c r="V356" s="122">
        <f t="shared" si="283"/>
        <v>105.61029009304872</v>
      </c>
      <c r="W356" s="198"/>
    </row>
    <row r="357" spans="1:23">
      <c r="A357" s="283"/>
      <c r="B357" s="124"/>
      <c r="C357" s="200"/>
      <c r="D357" s="119" t="s">
        <v>21</v>
      </c>
      <c r="E357" s="84"/>
      <c r="F357" s="84"/>
      <c r="G357" s="84"/>
      <c r="H357" s="85"/>
      <c r="I357" s="85"/>
      <c r="J357" s="84"/>
      <c r="K357" s="84"/>
      <c r="L357" s="84"/>
      <c r="M357" s="85"/>
      <c r="N357" s="69"/>
      <c r="O357" s="121" t="s">
        <v>31</v>
      </c>
      <c r="P357" s="121">
        <v>23.68</v>
      </c>
      <c r="Q357" s="122" t="s">
        <v>31</v>
      </c>
      <c r="R357" s="122">
        <v>100</v>
      </c>
      <c r="S357" s="121">
        <v>23.68</v>
      </c>
      <c r="T357" s="121">
        <v>24.95</v>
      </c>
      <c r="U357" s="122">
        <f t="shared" si="282"/>
        <v>100</v>
      </c>
      <c r="V357" s="122">
        <f t="shared" si="283"/>
        <v>105.36317567567568</v>
      </c>
      <c r="W357" s="198"/>
    </row>
    <row r="358" spans="1:23" ht="30">
      <c r="A358" s="243"/>
      <c r="B358" s="124"/>
      <c r="C358" s="200"/>
      <c r="D358" s="119" t="s">
        <v>261</v>
      </c>
      <c r="E358" s="84"/>
      <c r="F358" s="84"/>
      <c r="G358" s="84"/>
      <c r="H358" s="85"/>
      <c r="I358" s="85"/>
      <c r="J358" s="84"/>
      <c r="K358" s="84"/>
      <c r="L358" s="84"/>
      <c r="M358" s="85"/>
      <c r="N358" s="69"/>
      <c r="O358" s="121" t="s">
        <v>31</v>
      </c>
      <c r="P358" s="121">
        <v>18.3</v>
      </c>
      <c r="Q358" s="122" t="s">
        <v>31</v>
      </c>
      <c r="R358" s="122">
        <v>100</v>
      </c>
      <c r="S358" s="121">
        <v>18.3</v>
      </c>
      <c r="T358" s="121">
        <v>19.32</v>
      </c>
      <c r="U358" s="122">
        <f t="shared" si="282"/>
        <v>100</v>
      </c>
      <c r="V358" s="122">
        <f t="shared" si="283"/>
        <v>105.57377049180327</v>
      </c>
      <c r="W358" s="199"/>
    </row>
    <row r="359" spans="1:23" ht="15" customHeight="1">
      <c r="A359" s="238" t="s">
        <v>230</v>
      </c>
      <c r="B359" s="239"/>
      <c r="C359" s="239"/>
      <c r="D359" s="240"/>
      <c r="E359" s="124"/>
      <c r="F359" s="124"/>
      <c r="G359" s="124"/>
      <c r="H359" s="124"/>
      <c r="I359" s="124"/>
      <c r="J359" s="124"/>
      <c r="K359" s="124"/>
      <c r="L359" s="124"/>
      <c r="M359" s="124"/>
      <c r="N359" s="125"/>
      <c r="O359" s="51"/>
      <c r="P359" s="51"/>
      <c r="Q359" s="89"/>
      <c r="R359" s="89"/>
      <c r="S359" s="121"/>
      <c r="T359" s="121"/>
      <c r="U359" s="119"/>
      <c r="V359" s="119"/>
      <c r="W359" s="119"/>
    </row>
    <row r="360" spans="1:23" ht="33" customHeight="1">
      <c r="A360" s="197">
        <v>10</v>
      </c>
      <c r="B360" s="89"/>
      <c r="C360" s="197" t="s">
        <v>416</v>
      </c>
      <c r="D360" s="124" t="s">
        <v>136</v>
      </c>
      <c r="E360" s="51" t="s">
        <v>31</v>
      </c>
      <c r="F360" s="51" t="s">
        <v>31</v>
      </c>
      <c r="G360" s="51">
        <v>28.06</v>
      </c>
      <c r="H360" s="51" t="s">
        <v>31</v>
      </c>
      <c r="I360" s="52">
        <v>109.77</v>
      </c>
      <c r="J360" s="51">
        <v>28.06</v>
      </c>
      <c r="K360" s="51">
        <v>28.06</v>
      </c>
      <c r="L360" s="51">
        <v>29.36</v>
      </c>
      <c r="M360" s="51">
        <v>100</v>
      </c>
      <c r="N360" s="53">
        <f>L360/K360*100</f>
        <v>104.63292943692089</v>
      </c>
      <c r="O360" s="51">
        <v>29.36</v>
      </c>
      <c r="P360" s="51">
        <v>30.44</v>
      </c>
      <c r="Q360" s="52">
        <f t="shared" ref="Q360:Q386" si="284">O360/L360*100</f>
        <v>100</v>
      </c>
      <c r="R360" s="52">
        <f t="shared" ref="R360:R386" si="285">P360/O360*100</f>
        <v>103.67847411444143</v>
      </c>
      <c r="S360" s="121" t="s">
        <v>31</v>
      </c>
      <c r="T360" s="121" t="s">
        <v>31</v>
      </c>
      <c r="U360" s="122" t="s">
        <v>31</v>
      </c>
      <c r="V360" s="122" t="s">
        <v>31</v>
      </c>
      <c r="W360" s="197" t="s">
        <v>343</v>
      </c>
    </row>
    <row r="361" spans="1:23" ht="36" customHeight="1">
      <c r="A361" s="198"/>
      <c r="B361" s="89"/>
      <c r="C361" s="198"/>
      <c r="D361" s="89" t="s">
        <v>138</v>
      </c>
      <c r="E361" s="51" t="s">
        <v>31</v>
      </c>
      <c r="F361" s="51" t="s">
        <v>31</v>
      </c>
      <c r="G361" s="51">
        <v>30.15</v>
      </c>
      <c r="H361" s="51" t="s">
        <v>31</v>
      </c>
      <c r="I361" s="52">
        <v>105</v>
      </c>
      <c r="J361" s="51">
        <v>30.15</v>
      </c>
      <c r="K361" s="51">
        <v>30.15</v>
      </c>
      <c r="L361" s="51">
        <v>31.45</v>
      </c>
      <c r="M361" s="51">
        <v>100</v>
      </c>
      <c r="N361" s="53">
        <f>L361/K361*100</f>
        <v>104.31177446102819</v>
      </c>
      <c r="O361" s="51">
        <v>31.98</v>
      </c>
      <c r="P361" s="51">
        <v>32.46</v>
      </c>
      <c r="Q361" s="52">
        <f t="shared" si="284"/>
        <v>101.6852146263911</v>
      </c>
      <c r="R361" s="52">
        <f t="shared" si="285"/>
        <v>101.50093808630393</v>
      </c>
      <c r="S361" s="121" t="s">
        <v>31</v>
      </c>
      <c r="T361" s="121" t="s">
        <v>31</v>
      </c>
      <c r="U361" s="122" t="s">
        <v>31</v>
      </c>
      <c r="V361" s="122" t="s">
        <v>31</v>
      </c>
      <c r="W361" s="198"/>
    </row>
    <row r="362" spans="1:23" ht="30">
      <c r="A362" s="198"/>
      <c r="B362" s="89"/>
      <c r="C362" s="198"/>
      <c r="D362" s="89" t="s">
        <v>137</v>
      </c>
      <c r="E362" s="51" t="s">
        <v>31</v>
      </c>
      <c r="F362" s="51" t="s">
        <v>31</v>
      </c>
      <c r="G362" s="51">
        <v>53.18</v>
      </c>
      <c r="H362" s="51" t="s">
        <v>31</v>
      </c>
      <c r="I362" s="52">
        <v>136.61000000000001</v>
      </c>
      <c r="J362" s="51">
        <v>53.18</v>
      </c>
      <c r="K362" s="51">
        <v>53.18</v>
      </c>
      <c r="L362" s="51">
        <v>53.34</v>
      </c>
      <c r="M362" s="51">
        <v>100</v>
      </c>
      <c r="N362" s="53">
        <f t="shared" ref="N362:N371" si="286">L362/K362*100</f>
        <v>100.30086498683717</v>
      </c>
      <c r="O362" s="51">
        <v>53.34</v>
      </c>
      <c r="P362" s="51">
        <v>55.98</v>
      </c>
      <c r="Q362" s="52">
        <f t="shared" si="284"/>
        <v>100</v>
      </c>
      <c r="R362" s="52">
        <f t="shared" si="285"/>
        <v>104.94938132733407</v>
      </c>
      <c r="S362" s="121" t="s">
        <v>31</v>
      </c>
      <c r="T362" s="121" t="s">
        <v>31</v>
      </c>
      <c r="U362" s="122" t="s">
        <v>31</v>
      </c>
      <c r="V362" s="122" t="s">
        <v>31</v>
      </c>
      <c r="W362" s="198"/>
    </row>
    <row r="363" spans="1:23" ht="30">
      <c r="A363" s="198"/>
      <c r="B363" s="89"/>
      <c r="C363" s="198"/>
      <c r="D363" s="89" t="s">
        <v>249</v>
      </c>
      <c r="E363" s="51" t="s">
        <v>31</v>
      </c>
      <c r="F363" s="51" t="s">
        <v>31</v>
      </c>
      <c r="G363" s="51">
        <v>48.24</v>
      </c>
      <c r="H363" s="51" t="s">
        <v>31</v>
      </c>
      <c r="I363" s="52">
        <v>105</v>
      </c>
      <c r="J363" s="51">
        <v>48.24</v>
      </c>
      <c r="K363" s="51">
        <v>48.24</v>
      </c>
      <c r="L363" s="51">
        <v>50.32</v>
      </c>
      <c r="M363" s="51">
        <v>100</v>
      </c>
      <c r="N363" s="53">
        <f t="shared" si="286"/>
        <v>104.31177446102819</v>
      </c>
      <c r="O363" s="51">
        <v>51.17</v>
      </c>
      <c r="P363" s="51">
        <v>51.94</v>
      </c>
      <c r="Q363" s="52">
        <f t="shared" si="284"/>
        <v>101.68918918918919</v>
      </c>
      <c r="R363" s="52">
        <f t="shared" si="285"/>
        <v>101.50478796169631</v>
      </c>
      <c r="S363" s="121" t="s">
        <v>31</v>
      </c>
      <c r="T363" s="121" t="s">
        <v>31</v>
      </c>
      <c r="U363" s="122" t="s">
        <v>31</v>
      </c>
      <c r="V363" s="122" t="s">
        <v>31</v>
      </c>
      <c r="W363" s="198"/>
    </row>
    <row r="364" spans="1:23" ht="30">
      <c r="A364" s="198"/>
      <c r="B364" s="89"/>
      <c r="C364" s="198"/>
      <c r="D364" s="89" t="s">
        <v>134</v>
      </c>
      <c r="E364" s="51" t="s">
        <v>31</v>
      </c>
      <c r="F364" s="51" t="s">
        <v>31</v>
      </c>
      <c r="G364" s="51">
        <v>64.709999999999994</v>
      </c>
      <c r="H364" s="51" t="s">
        <v>31</v>
      </c>
      <c r="I364" s="52">
        <v>136.58000000000001</v>
      </c>
      <c r="J364" s="51">
        <v>64.709999999999994</v>
      </c>
      <c r="K364" s="51">
        <v>64.709999999999994</v>
      </c>
      <c r="L364" s="51">
        <v>67.55</v>
      </c>
      <c r="M364" s="51">
        <v>100</v>
      </c>
      <c r="N364" s="53">
        <f t="shared" si="286"/>
        <v>104.38881162107867</v>
      </c>
      <c r="O364" s="51">
        <v>67.55</v>
      </c>
      <c r="P364" s="51">
        <v>105.76</v>
      </c>
      <c r="Q364" s="52">
        <f t="shared" si="284"/>
        <v>100</v>
      </c>
      <c r="R364" s="52">
        <f t="shared" si="285"/>
        <v>156.5655070318283</v>
      </c>
      <c r="S364" s="121" t="s">
        <v>31</v>
      </c>
      <c r="T364" s="121" t="s">
        <v>31</v>
      </c>
      <c r="U364" s="122" t="s">
        <v>31</v>
      </c>
      <c r="V364" s="122" t="s">
        <v>31</v>
      </c>
      <c r="W364" s="198"/>
    </row>
    <row r="365" spans="1:23" ht="30">
      <c r="A365" s="198"/>
      <c r="B365" s="89"/>
      <c r="C365" s="198"/>
      <c r="D365" s="89" t="s">
        <v>231</v>
      </c>
      <c r="E365" s="51" t="s">
        <v>31</v>
      </c>
      <c r="F365" s="51" t="s">
        <v>31</v>
      </c>
      <c r="G365" s="51">
        <v>49.46</v>
      </c>
      <c r="H365" s="51" t="s">
        <v>31</v>
      </c>
      <c r="I365" s="52">
        <v>105</v>
      </c>
      <c r="J365" s="51">
        <v>49.46</v>
      </c>
      <c r="K365" s="51">
        <v>49.47</v>
      </c>
      <c r="L365" s="51">
        <v>51.59</v>
      </c>
      <c r="M365" s="51">
        <v>100</v>
      </c>
      <c r="N365" s="53">
        <f t="shared" si="286"/>
        <v>104.28542551041036</v>
      </c>
      <c r="O365" s="51">
        <v>52.46</v>
      </c>
      <c r="P365" s="51">
        <v>53.26</v>
      </c>
      <c r="Q365" s="52">
        <f t="shared" si="284"/>
        <v>101.68637332816436</v>
      </c>
      <c r="R365" s="52">
        <f t="shared" si="285"/>
        <v>101.52497140678611</v>
      </c>
      <c r="S365" s="121" t="s">
        <v>31</v>
      </c>
      <c r="T365" s="121" t="s">
        <v>31</v>
      </c>
      <c r="U365" s="122" t="s">
        <v>31</v>
      </c>
      <c r="V365" s="122" t="s">
        <v>31</v>
      </c>
      <c r="W365" s="198"/>
    </row>
    <row r="366" spans="1:23" ht="30">
      <c r="A366" s="198"/>
      <c r="B366" s="89"/>
      <c r="C366" s="198"/>
      <c r="D366" s="89" t="s">
        <v>135</v>
      </c>
      <c r="E366" s="51" t="s">
        <v>31</v>
      </c>
      <c r="F366" s="51" t="s">
        <v>31</v>
      </c>
      <c r="G366" s="51">
        <v>21.07</v>
      </c>
      <c r="H366" s="51" t="s">
        <v>31</v>
      </c>
      <c r="I366" s="52">
        <v>106.29</v>
      </c>
      <c r="J366" s="51">
        <v>21.07</v>
      </c>
      <c r="K366" s="51">
        <v>21.07</v>
      </c>
      <c r="L366" s="51">
        <v>22.01</v>
      </c>
      <c r="M366" s="51">
        <v>100</v>
      </c>
      <c r="N366" s="53">
        <f t="shared" si="286"/>
        <v>104.46131941148553</v>
      </c>
      <c r="O366" s="51">
        <v>22.01</v>
      </c>
      <c r="P366" s="51">
        <v>23.04</v>
      </c>
      <c r="Q366" s="52">
        <f t="shared" si="284"/>
        <v>100</v>
      </c>
      <c r="R366" s="52">
        <f t="shared" si="285"/>
        <v>104.67969104952293</v>
      </c>
      <c r="S366" s="121" t="s">
        <v>31</v>
      </c>
      <c r="T366" s="121" t="s">
        <v>31</v>
      </c>
      <c r="U366" s="122" t="s">
        <v>31</v>
      </c>
      <c r="V366" s="122" t="s">
        <v>31</v>
      </c>
      <c r="W366" s="198"/>
    </row>
    <row r="367" spans="1:23" ht="30">
      <c r="A367" s="198"/>
      <c r="B367" s="89"/>
      <c r="C367" s="198"/>
      <c r="D367" s="89" t="s">
        <v>232</v>
      </c>
      <c r="E367" s="51" t="s">
        <v>31</v>
      </c>
      <c r="F367" s="51" t="s">
        <v>31</v>
      </c>
      <c r="G367" s="51">
        <v>9.39</v>
      </c>
      <c r="H367" s="51" t="s">
        <v>31</v>
      </c>
      <c r="I367" s="52">
        <v>105</v>
      </c>
      <c r="J367" s="51">
        <v>9.39</v>
      </c>
      <c r="K367" s="51">
        <v>9.39</v>
      </c>
      <c r="L367" s="51">
        <v>9.7899999999999991</v>
      </c>
      <c r="M367" s="51">
        <v>100</v>
      </c>
      <c r="N367" s="53">
        <f t="shared" si="286"/>
        <v>104.2598509052183</v>
      </c>
      <c r="O367" s="51">
        <v>9.9600000000000009</v>
      </c>
      <c r="P367" s="51">
        <v>10.1</v>
      </c>
      <c r="Q367" s="52">
        <f t="shared" si="284"/>
        <v>101.73646578140962</v>
      </c>
      <c r="R367" s="52">
        <f t="shared" si="285"/>
        <v>101.40562248995984</v>
      </c>
      <c r="S367" s="121" t="s">
        <v>31</v>
      </c>
      <c r="T367" s="121" t="s">
        <v>31</v>
      </c>
      <c r="U367" s="122" t="s">
        <v>31</v>
      </c>
      <c r="V367" s="122" t="s">
        <v>31</v>
      </c>
      <c r="W367" s="198"/>
    </row>
    <row r="368" spans="1:23" ht="30">
      <c r="A368" s="198"/>
      <c r="B368" s="89"/>
      <c r="C368" s="198"/>
      <c r="D368" s="89" t="s">
        <v>132</v>
      </c>
      <c r="E368" s="51" t="s">
        <v>31</v>
      </c>
      <c r="F368" s="51" t="s">
        <v>31</v>
      </c>
      <c r="G368" s="51">
        <v>24.91</v>
      </c>
      <c r="H368" s="51" t="s">
        <v>31</v>
      </c>
      <c r="I368" s="52">
        <v>161.15</v>
      </c>
      <c r="J368" s="51">
        <v>24.91</v>
      </c>
      <c r="K368" s="51">
        <v>24.91</v>
      </c>
      <c r="L368" s="51">
        <v>26</v>
      </c>
      <c r="M368" s="51">
        <v>100</v>
      </c>
      <c r="N368" s="53">
        <f t="shared" si="286"/>
        <v>104.37575270975512</v>
      </c>
      <c r="O368" s="51">
        <v>26</v>
      </c>
      <c r="P368" s="51">
        <v>40.43</v>
      </c>
      <c r="Q368" s="52">
        <f t="shared" si="284"/>
        <v>100</v>
      </c>
      <c r="R368" s="52">
        <f t="shared" si="285"/>
        <v>155.5</v>
      </c>
      <c r="S368" s="121" t="s">
        <v>31</v>
      </c>
      <c r="T368" s="121" t="s">
        <v>31</v>
      </c>
      <c r="U368" s="122" t="s">
        <v>31</v>
      </c>
      <c r="V368" s="122" t="s">
        <v>31</v>
      </c>
      <c r="W368" s="198"/>
    </row>
    <row r="369" spans="1:23" ht="30">
      <c r="A369" s="198"/>
      <c r="B369" s="89"/>
      <c r="C369" s="198"/>
      <c r="D369" s="89" t="s">
        <v>139</v>
      </c>
      <c r="E369" s="51" t="s">
        <v>31</v>
      </c>
      <c r="F369" s="51" t="s">
        <v>31</v>
      </c>
      <c r="G369" s="51">
        <v>18.760000000000002</v>
      </c>
      <c r="H369" s="51" t="s">
        <v>31</v>
      </c>
      <c r="I369" s="52">
        <v>105</v>
      </c>
      <c r="J369" s="51">
        <v>18.760000000000002</v>
      </c>
      <c r="K369" s="51">
        <v>18.760000000000002</v>
      </c>
      <c r="L369" s="51">
        <v>19.559999999999999</v>
      </c>
      <c r="M369" s="51">
        <v>100</v>
      </c>
      <c r="N369" s="53">
        <f t="shared" si="286"/>
        <v>104.26439232409379</v>
      </c>
      <c r="O369" s="51">
        <v>19.899999999999999</v>
      </c>
      <c r="P369" s="51">
        <v>20.2</v>
      </c>
      <c r="Q369" s="52">
        <f t="shared" si="284"/>
        <v>101.73824130879345</v>
      </c>
      <c r="R369" s="52">
        <f t="shared" si="285"/>
        <v>101.50753768844221</v>
      </c>
      <c r="S369" s="121" t="s">
        <v>31</v>
      </c>
      <c r="T369" s="121" t="s">
        <v>31</v>
      </c>
      <c r="U369" s="122" t="s">
        <v>31</v>
      </c>
      <c r="V369" s="122" t="s">
        <v>31</v>
      </c>
      <c r="W369" s="198"/>
    </row>
    <row r="370" spans="1:23" ht="30">
      <c r="A370" s="198"/>
      <c r="B370" s="89"/>
      <c r="C370" s="198"/>
      <c r="D370" s="89" t="s">
        <v>133</v>
      </c>
      <c r="E370" s="51" t="s">
        <v>31</v>
      </c>
      <c r="F370" s="51" t="s">
        <v>31</v>
      </c>
      <c r="G370" s="51">
        <v>16.03</v>
      </c>
      <c r="H370" s="51" t="s">
        <v>31</v>
      </c>
      <c r="I370" s="52">
        <v>120.33</v>
      </c>
      <c r="J370" s="51">
        <v>16.03</v>
      </c>
      <c r="K370" s="51">
        <v>16.03</v>
      </c>
      <c r="L370" s="51">
        <v>16.87</v>
      </c>
      <c r="M370" s="51">
        <v>100</v>
      </c>
      <c r="N370" s="53">
        <f t="shared" si="286"/>
        <v>105.24017467248908</v>
      </c>
      <c r="O370" s="51">
        <v>16.87</v>
      </c>
      <c r="P370" s="51">
        <v>34.450000000000003</v>
      </c>
      <c r="Q370" s="52">
        <f t="shared" si="284"/>
        <v>100</v>
      </c>
      <c r="R370" s="52">
        <f t="shared" si="285"/>
        <v>204.2086544161233</v>
      </c>
      <c r="S370" s="121" t="s">
        <v>31</v>
      </c>
      <c r="T370" s="121" t="s">
        <v>31</v>
      </c>
      <c r="U370" s="122" t="s">
        <v>31</v>
      </c>
      <c r="V370" s="122" t="s">
        <v>31</v>
      </c>
      <c r="W370" s="198"/>
    </row>
    <row r="371" spans="1:23" ht="33.75" customHeight="1">
      <c r="A371" s="199"/>
      <c r="B371" s="89"/>
      <c r="C371" s="199"/>
      <c r="D371" s="89" t="s">
        <v>140</v>
      </c>
      <c r="E371" s="51" t="s">
        <v>31</v>
      </c>
      <c r="F371" s="51" t="s">
        <v>31</v>
      </c>
      <c r="G371" s="51">
        <v>16.21</v>
      </c>
      <c r="H371" s="51" t="s">
        <v>31</v>
      </c>
      <c r="I371" s="52">
        <v>105</v>
      </c>
      <c r="J371" s="51">
        <v>16.21</v>
      </c>
      <c r="K371" s="51">
        <v>16.21</v>
      </c>
      <c r="L371" s="51">
        <v>16.91</v>
      </c>
      <c r="M371" s="51">
        <v>100</v>
      </c>
      <c r="N371" s="53">
        <f t="shared" si="286"/>
        <v>104.31832202344231</v>
      </c>
      <c r="O371" s="51">
        <v>17.2</v>
      </c>
      <c r="P371" s="51">
        <v>17.45</v>
      </c>
      <c r="Q371" s="52">
        <f t="shared" si="284"/>
        <v>101.71496156120638</v>
      </c>
      <c r="R371" s="52">
        <f t="shared" si="285"/>
        <v>101.45348837209302</v>
      </c>
      <c r="S371" s="121" t="s">
        <v>31</v>
      </c>
      <c r="T371" s="121" t="s">
        <v>31</v>
      </c>
      <c r="U371" s="122" t="s">
        <v>31</v>
      </c>
      <c r="V371" s="122" t="s">
        <v>31</v>
      </c>
      <c r="W371" s="199"/>
    </row>
    <row r="372" spans="1:23" ht="33.75" customHeight="1">
      <c r="A372" s="197">
        <v>11</v>
      </c>
      <c r="B372" s="119"/>
      <c r="C372" s="197" t="s">
        <v>415</v>
      </c>
      <c r="D372" s="119" t="s">
        <v>136</v>
      </c>
      <c r="E372" s="121"/>
      <c r="F372" s="121"/>
      <c r="G372" s="121"/>
      <c r="H372" s="121"/>
      <c r="I372" s="122"/>
      <c r="J372" s="121"/>
      <c r="K372" s="121"/>
      <c r="L372" s="121"/>
      <c r="M372" s="121"/>
      <c r="N372" s="53"/>
      <c r="O372" s="121" t="s">
        <v>31</v>
      </c>
      <c r="P372" s="121">
        <v>36.49</v>
      </c>
      <c r="Q372" s="122" t="s">
        <v>31</v>
      </c>
      <c r="R372" s="122">
        <v>99.9</v>
      </c>
      <c r="S372" s="121">
        <v>36.49</v>
      </c>
      <c r="T372" s="121">
        <v>39.450000000000003</v>
      </c>
      <c r="U372" s="122">
        <f t="shared" ref="U372:U383" si="287">P372/S372*100</f>
        <v>100</v>
      </c>
      <c r="V372" s="122">
        <f t="shared" ref="V372:V383" si="288">T372/S372*100</f>
        <v>108.11181145519319</v>
      </c>
      <c r="W372" s="197" t="s">
        <v>420</v>
      </c>
    </row>
    <row r="373" spans="1:23" ht="33.75" customHeight="1">
      <c r="A373" s="198"/>
      <c r="B373" s="119"/>
      <c r="C373" s="198"/>
      <c r="D373" s="119" t="s">
        <v>138</v>
      </c>
      <c r="E373" s="121"/>
      <c r="F373" s="121"/>
      <c r="G373" s="121"/>
      <c r="H373" s="121"/>
      <c r="I373" s="122"/>
      <c r="J373" s="121"/>
      <c r="K373" s="121"/>
      <c r="L373" s="121"/>
      <c r="M373" s="121"/>
      <c r="N373" s="53"/>
      <c r="O373" s="121" t="s">
        <v>31</v>
      </c>
      <c r="P373" s="121">
        <v>32.46</v>
      </c>
      <c r="Q373" s="122" t="s">
        <v>31</v>
      </c>
      <c r="R373" s="122">
        <f>P373/P361*100</f>
        <v>100</v>
      </c>
      <c r="S373" s="121">
        <v>32.46</v>
      </c>
      <c r="T373" s="121">
        <v>34.28</v>
      </c>
      <c r="U373" s="122">
        <f t="shared" si="287"/>
        <v>100</v>
      </c>
      <c r="V373" s="122">
        <f t="shared" si="288"/>
        <v>105.60690080098583</v>
      </c>
      <c r="W373" s="198"/>
    </row>
    <row r="374" spans="1:23" ht="33.75" customHeight="1">
      <c r="A374" s="198"/>
      <c r="B374" s="119"/>
      <c r="C374" s="198"/>
      <c r="D374" s="119" t="s">
        <v>137</v>
      </c>
      <c r="E374" s="121"/>
      <c r="F374" s="121"/>
      <c r="G374" s="121"/>
      <c r="H374" s="121"/>
      <c r="I374" s="122"/>
      <c r="J374" s="121"/>
      <c r="K374" s="121"/>
      <c r="L374" s="121"/>
      <c r="M374" s="121"/>
      <c r="N374" s="53"/>
      <c r="O374" s="121" t="s">
        <v>31</v>
      </c>
      <c r="P374" s="121">
        <v>67.17</v>
      </c>
      <c r="Q374" s="122" t="s">
        <v>31</v>
      </c>
      <c r="R374" s="122">
        <v>100</v>
      </c>
      <c r="S374" s="121">
        <v>67.17</v>
      </c>
      <c r="T374" s="121">
        <v>71.849999999999994</v>
      </c>
      <c r="U374" s="122">
        <f t="shared" si="287"/>
        <v>100</v>
      </c>
      <c r="V374" s="122">
        <f t="shared" si="288"/>
        <v>106.96739615899955</v>
      </c>
      <c r="W374" s="198"/>
    </row>
    <row r="375" spans="1:23" ht="33.75" customHeight="1">
      <c r="A375" s="198"/>
      <c r="B375" s="119"/>
      <c r="C375" s="198"/>
      <c r="D375" s="119" t="s">
        <v>249</v>
      </c>
      <c r="E375" s="121"/>
      <c r="F375" s="121"/>
      <c r="G375" s="121"/>
      <c r="H375" s="121"/>
      <c r="I375" s="122"/>
      <c r="J375" s="121"/>
      <c r="K375" s="121"/>
      <c r="L375" s="121"/>
      <c r="M375" s="121"/>
      <c r="N375" s="53"/>
      <c r="O375" s="121" t="s">
        <v>31</v>
      </c>
      <c r="P375" s="121">
        <v>51.94</v>
      </c>
      <c r="Q375" s="122" t="s">
        <v>31</v>
      </c>
      <c r="R375" s="122">
        <f>P375/P363*100</f>
        <v>100</v>
      </c>
      <c r="S375" s="121">
        <v>51.94</v>
      </c>
      <c r="T375" s="121">
        <v>54.85</v>
      </c>
      <c r="U375" s="122">
        <f t="shared" si="287"/>
        <v>100</v>
      </c>
      <c r="V375" s="122">
        <f t="shared" si="288"/>
        <v>105.60261840585292</v>
      </c>
      <c r="W375" s="198"/>
    </row>
    <row r="376" spans="1:23" ht="33.75" customHeight="1">
      <c r="A376" s="198"/>
      <c r="B376" s="119"/>
      <c r="C376" s="198"/>
      <c r="D376" s="119" t="s">
        <v>134</v>
      </c>
      <c r="E376" s="121"/>
      <c r="F376" s="121"/>
      <c r="G376" s="121"/>
      <c r="H376" s="121"/>
      <c r="I376" s="122"/>
      <c r="J376" s="121"/>
      <c r="K376" s="121"/>
      <c r="L376" s="121"/>
      <c r="M376" s="121"/>
      <c r="N376" s="53"/>
      <c r="O376" s="121" t="s">
        <v>31</v>
      </c>
      <c r="P376" s="121">
        <v>123.73</v>
      </c>
      <c r="Q376" s="122" t="s">
        <v>31</v>
      </c>
      <c r="R376" s="122">
        <v>97.5</v>
      </c>
      <c r="S376" s="121">
        <v>123.73</v>
      </c>
      <c r="T376" s="121">
        <v>139.25</v>
      </c>
      <c r="U376" s="122">
        <f t="shared" si="287"/>
        <v>100</v>
      </c>
      <c r="V376" s="122">
        <f t="shared" si="288"/>
        <v>112.54344136426089</v>
      </c>
      <c r="W376" s="198"/>
    </row>
    <row r="377" spans="1:23" ht="33.75" customHeight="1">
      <c r="A377" s="198"/>
      <c r="B377" s="119"/>
      <c r="C377" s="198"/>
      <c r="D377" s="119" t="s">
        <v>231</v>
      </c>
      <c r="E377" s="121"/>
      <c r="F377" s="121"/>
      <c r="G377" s="121"/>
      <c r="H377" s="121"/>
      <c r="I377" s="122"/>
      <c r="J377" s="121"/>
      <c r="K377" s="121"/>
      <c r="L377" s="121"/>
      <c r="M377" s="121"/>
      <c r="N377" s="53"/>
      <c r="O377" s="121" t="s">
        <v>31</v>
      </c>
      <c r="P377" s="121">
        <v>53.26</v>
      </c>
      <c r="Q377" s="122" t="s">
        <v>31</v>
      </c>
      <c r="R377" s="122">
        <f>P377/P365*100</f>
        <v>100</v>
      </c>
      <c r="S377" s="121">
        <v>53.26</v>
      </c>
      <c r="T377" s="121">
        <v>56.24</v>
      </c>
      <c r="U377" s="122">
        <f t="shared" si="287"/>
        <v>100</v>
      </c>
      <c r="V377" s="122">
        <f t="shared" si="288"/>
        <v>105.59519339091253</v>
      </c>
      <c r="W377" s="198"/>
    </row>
    <row r="378" spans="1:23" ht="33.75" customHeight="1">
      <c r="A378" s="198"/>
      <c r="B378" s="119"/>
      <c r="C378" s="198"/>
      <c r="D378" s="119" t="s">
        <v>135</v>
      </c>
      <c r="E378" s="121"/>
      <c r="F378" s="121"/>
      <c r="G378" s="121"/>
      <c r="H378" s="121"/>
      <c r="I378" s="122"/>
      <c r="J378" s="121"/>
      <c r="K378" s="121"/>
      <c r="L378" s="121"/>
      <c r="M378" s="121"/>
      <c r="N378" s="53"/>
      <c r="O378" s="121" t="s">
        <v>31</v>
      </c>
      <c r="P378" s="121">
        <v>27.51</v>
      </c>
      <c r="Q378" s="122" t="s">
        <v>31</v>
      </c>
      <c r="R378" s="122">
        <v>99.5</v>
      </c>
      <c r="S378" s="121">
        <v>27.51</v>
      </c>
      <c r="T378" s="121">
        <v>29.32</v>
      </c>
      <c r="U378" s="122">
        <f t="shared" si="287"/>
        <v>100</v>
      </c>
      <c r="V378" s="122">
        <f t="shared" si="288"/>
        <v>106.57942566339513</v>
      </c>
      <c r="W378" s="198"/>
    </row>
    <row r="379" spans="1:23" ht="33.75" customHeight="1">
      <c r="A379" s="198"/>
      <c r="B379" s="119"/>
      <c r="C379" s="198"/>
      <c r="D379" s="119" t="s">
        <v>232</v>
      </c>
      <c r="E379" s="121"/>
      <c r="F379" s="121"/>
      <c r="G379" s="121"/>
      <c r="H379" s="121"/>
      <c r="I379" s="122"/>
      <c r="J379" s="121"/>
      <c r="K379" s="121"/>
      <c r="L379" s="121"/>
      <c r="M379" s="121"/>
      <c r="N379" s="53"/>
      <c r="O379" s="121" t="s">
        <v>31</v>
      </c>
      <c r="P379" s="121">
        <v>10.1</v>
      </c>
      <c r="Q379" s="122" t="s">
        <v>31</v>
      </c>
      <c r="R379" s="122">
        <f>P379/P367*100</f>
        <v>100</v>
      </c>
      <c r="S379" s="121">
        <v>10.1</v>
      </c>
      <c r="T379" s="121">
        <v>10.67</v>
      </c>
      <c r="U379" s="122">
        <f t="shared" si="287"/>
        <v>100</v>
      </c>
      <c r="V379" s="122">
        <f t="shared" si="288"/>
        <v>105.64356435643565</v>
      </c>
      <c r="W379" s="198"/>
    </row>
    <row r="380" spans="1:23" ht="33.75" customHeight="1">
      <c r="A380" s="198"/>
      <c r="B380" s="119"/>
      <c r="C380" s="198"/>
      <c r="D380" s="119" t="s">
        <v>132</v>
      </c>
      <c r="E380" s="121"/>
      <c r="F380" s="121"/>
      <c r="G380" s="121"/>
      <c r="H380" s="121"/>
      <c r="I380" s="122"/>
      <c r="J380" s="121"/>
      <c r="K380" s="121"/>
      <c r="L380" s="121"/>
      <c r="M380" s="121"/>
      <c r="N380" s="53"/>
      <c r="O380" s="121" t="s">
        <v>31</v>
      </c>
      <c r="P380" s="121">
        <v>48.44</v>
      </c>
      <c r="Q380" s="122" t="s">
        <v>31</v>
      </c>
      <c r="R380" s="122">
        <v>99.9</v>
      </c>
      <c r="S380" s="121">
        <v>48.44</v>
      </c>
      <c r="T380" s="121">
        <v>53.37</v>
      </c>
      <c r="U380" s="122">
        <f t="shared" si="287"/>
        <v>100</v>
      </c>
      <c r="V380" s="122">
        <f t="shared" si="288"/>
        <v>110.17753922378199</v>
      </c>
      <c r="W380" s="198"/>
    </row>
    <row r="381" spans="1:23" ht="33.75" customHeight="1">
      <c r="A381" s="198"/>
      <c r="B381" s="119"/>
      <c r="C381" s="198"/>
      <c r="D381" s="119" t="s">
        <v>139</v>
      </c>
      <c r="E381" s="121"/>
      <c r="F381" s="121"/>
      <c r="G381" s="121"/>
      <c r="H381" s="121"/>
      <c r="I381" s="122"/>
      <c r="J381" s="121"/>
      <c r="K381" s="121"/>
      <c r="L381" s="121"/>
      <c r="M381" s="121"/>
      <c r="N381" s="53"/>
      <c r="O381" s="121" t="s">
        <v>31</v>
      </c>
      <c r="P381" s="121">
        <v>20.2</v>
      </c>
      <c r="Q381" s="122" t="s">
        <v>31</v>
      </c>
      <c r="R381" s="122">
        <f>P381/P369*100</f>
        <v>100</v>
      </c>
      <c r="S381" s="121">
        <v>20.2</v>
      </c>
      <c r="T381" s="121">
        <v>21.33</v>
      </c>
      <c r="U381" s="122">
        <f t="shared" si="287"/>
        <v>100</v>
      </c>
      <c r="V381" s="122">
        <f t="shared" si="288"/>
        <v>105.5940594059406</v>
      </c>
      <c r="W381" s="198"/>
    </row>
    <row r="382" spans="1:23" ht="33.75" customHeight="1">
      <c r="A382" s="198"/>
      <c r="B382" s="119"/>
      <c r="C382" s="198"/>
      <c r="D382" s="119" t="s">
        <v>133</v>
      </c>
      <c r="E382" s="121"/>
      <c r="F382" s="121"/>
      <c r="G382" s="121"/>
      <c r="H382" s="121"/>
      <c r="I382" s="122"/>
      <c r="J382" s="121"/>
      <c r="K382" s="121"/>
      <c r="L382" s="121"/>
      <c r="M382" s="121"/>
      <c r="N382" s="53"/>
      <c r="O382" s="121" t="s">
        <v>31</v>
      </c>
      <c r="P382" s="121">
        <v>41.28</v>
      </c>
      <c r="Q382" s="122" t="s">
        <v>31</v>
      </c>
      <c r="R382" s="122">
        <v>99.9</v>
      </c>
      <c r="S382" s="121">
        <v>41.28</v>
      </c>
      <c r="T382" s="121">
        <v>46.52</v>
      </c>
      <c r="U382" s="122">
        <f t="shared" si="287"/>
        <v>100</v>
      </c>
      <c r="V382" s="122">
        <f t="shared" si="288"/>
        <v>112.6937984496124</v>
      </c>
      <c r="W382" s="198"/>
    </row>
    <row r="383" spans="1:23" ht="33.75" customHeight="1">
      <c r="A383" s="199"/>
      <c r="B383" s="119"/>
      <c r="C383" s="199"/>
      <c r="D383" s="119" t="s">
        <v>140</v>
      </c>
      <c r="E383" s="121"/>
      <c r="F383" s="121"/>
      <c r="G383" s="121"/>
      <c r="H383" s="121"/>
      <c r="I383" s="122"/>
      <c r="J383" s="121"/>
      <c r="K383" s="121"/>
      <c r="L383" s="121"/>
      <c r="M383" s="121"/>
      <c r="N383" s="53"/>
      <c r="O383" s="121" t="s">
        <v>31</v>
      </c>
      <c r="P383" s="121">
        <v>17.45</v>
      </c>
      <c r="Q383" s="122" t="s">
        <v>31</v>
      </c>
      <c r="R383" s="122">
        <f>P383/P371*100</f>
        <v>100</v>
      </c>
      <c r="S383" s="121">
        <v>17.45</v>
      </c>
      <c r="T383" s="121">
        <v>18.43</v>
      </c>
      <c r="U383" s="122">
        <f t="shared" si="287"/>
        <v>100</v>
      </c>
      <c r="V383" s="122">
        <f t="shared" si="288"/>
        <v>105.6160458452722</v>
      </c>
      <c r="W383" s="199"/>
    </row>
    <row r="384" spans="1:23" ht="30">
      <c r="A384" s="89">
        <v>12</v>
      </c>
      <c r="B384" s="89"/>
      <c r="C384" s="89" t="s">
        <v>551</v>
      </c>
      <c r="D384" s="89" t="s">
        <v>20</v>
      </c>
      <c r="E384" s="51">
        <v>21.49</v>
      </c>
      <c r="F384" s="51">
        <v>21.49</v>
      </c>
      <c r="G384" s="51">
        <v>22.36</v>
      </c>
      <c r="H384" s="52">
        <v>100</v>
      </c>
      <c r="I384" s="52">
        <f t="shared" si="263"/>
        <v>104.04839460214052</v>
      </c>
      <c r="J384" s="51">
        <v>22.36</v>
      </c>
      <c r="K384" s="51">
        <v>22.36</v>
      </c>
      <c r="L384" s="51">
        <v>23.19</v>
      </c>
      <c r="M384" s="52">
        <v>100</v>
      </c>
      <c r="N384" s="53">
        <f t="shared" ref="N384:N386" si="289">L384/K384*100</f>
        <v>103.71198568872988</v>
      </c>
      <c r="O384" s="51">
        <v>23.19</v>
      </c>
      <c r="P384" s="51">
        <v>23.44</v>
      </c>
      <c r="Q384" s="52">
        <f t="shared" si="284"/>
        <v>100</v>
      </c>
      <c r="R384" s="52">
        <f t="shared" si="285"/>
        <v>101.07805088400173</v>
      </c>
      <c r="S384" s="121">
        <v>23.44</v>
      </c>
      <c r="T384" s="121">
        <v>24.75</v>
      </c>
      <c r="U384" s="122">
        <f t="shared" ref="U384:U386" si="290">P384/S384*100</f>
        <v>100</v>
      </c>
      <c r="V384" s="122">
        <f t="shared" ref="V384:V386" si="291">T384/S384*100</f>
        <v>105.58873720136519</v>
      </c>
      <c r="W384" s="197" t="s">
        <v>417</v>
      </c>
    </row>
    <row r="385" spans="1:23">
      <c r="A385" s="197">
        <v>13</v>
      </c>
      <c r="B385" s="89"/>
      <c r="C385" s="197" t="s">
        <v>233</v>
      </c>
      <c r="D385" s="89" t="s">
        <v>20</v>
      </c>
      <c r="E385" s="51">
        <v>17.14</v>
      </c>
      <c r="F385" s="51">
        <v>17.14</v>
      </c>
      <c r="G385" s="51">
        <v>18</v>
      </c>
      <c r="H385" s="52">
        <v>100</v>
      </c>
      <c r="I385" s="52">
        <f t="shared" si="263"/>
        <v>105.01750291715285</v>
      </c>
      <c r="J385" s="51">
        <v>18</v>
      </c>
      <c r="K385" s="51">
        <v>18</v>
      </c>
      <c r="L385" s="51">
        <v>19.36</v>
      </c>
      <c r="M385" s="52">
        <v>100</v>
      </c>
      <c r="N385" s="53">
        <f t="shared" si="289"/>
        <v>107.55555555555556</v>
      </c>
      <c r="O385" s="51">
        <v>19.36</v>
      </c>
      <c r="P385" s="51">
        <v>19.48</v>
      </c>
      <c r="Q385" s="52">
        <f t="shared" si="284"/>
        <v>100</v>
      </c>
      <c r="R385" s="52">
        <f t="shared" si="285"/>
        <v>100.6198347107438</v>
      </c>
      <c r="S385" s="121">
        <v>19.48</v>
      </c>
      <c r="T385" s="121">
        <v>20.2</v>
      </c>
      <c r="U385" s="122">
        <f t="shared" si="290"/>
        <v>100</v>
      </c>
      <c r="V385" s="122">
        <f t="shared" si="291"/>
        <v>103.69609856262834</v>
      </c>
      <c r="W385" s="198"/>
    </row>
    <row r="386" spans="1:23" ht="30">
      <c r="A386" s="199"/>
      <c r="B386" s="89"/>
      <c r="C386" s="199"/>
      <c r="D386" s="89" t="s">
        <v>427</v>
      </c>
      <c r="E386" s="51">
        <v>17.14</v>
      </c>
      <c r="F386" s="51">
        <v>17.14</v>
      </c>
      <c r="G386" s="51">
        <v>18</v>
      </c>
      <c r="H386" s="52">
        <v>100</v>
      </c>
      <c r="I386" s="52">
        <f t="shared" si="263"/>
        <v>105.01750291715285</v>
      </c>
      <c r="J386" s="51">
        <v>18</v>
      </c>
      <c r="K386" s="51">
        <v>18</v>
      </c>
      <c r="L386" s="51">
        <v>18.77</v>
      </c>
      <c r="M386" s="52">
        <v>100</v>
      </c>
      <c r="N386" s="53">
        <f t="shared" si="289"/>
        <v>104.27777777777779</v>
      </c>
      <c r="O386" s="51">
        <v>18.77</v>
      </c>
      <c r="P386" s="51">
        <v>19.05</v>
      </c>
      <c r="Q386" s="52">
        <f t="shared" si="284"/>
        <v>100</v>
      </c>
      <c r="R386" s="52">
        <f t="shared" si="285"/>
        <v>101.49174214171551</v>
      </c>
      <c r="S386" s="121">
        <v>19.05</v>
      </c>
      <c r="T386" s="121">
        <v>20.12</v>
      </c>
      <c r="U386" s="122">
        <f t="shared" si="290"/>
        <v>100</v>
      </c>
      <c r="V386" s="122">
        <f t="shared" si="291"/>
        <v>105.61679790026245</v>
      </c>
      <c r="W386" s="199"/>
    </row>
    <row r="387" spans="1:23" ht="30" customHeight="1">
      <c r="A387" s="238" t="s">
        <v>234</v>
      </c>
      <c r="B387" s="239"/>
      <c r="C387" s="239"/>
      <c r="D387" s="240"/>
      <c r="E387" s="124"/>
      <c r="F387" s="124"/>
      <c r="G387" s="124"/>
      <c r="H387" s="124"/>
      <c r="I387" s="124"/>
      <c r="J387" s="124"/>
      <c r="K387" s="124"/>
      <c r="L387" s="124"/>
      <c r="M387" s="124"/>
      <c r="N387" s="125"/>
      <c r="O387" s="51"/>
      <c r="P387" s="51"/>
      <c r="Q387" s="89"/>
      <c r="R387" s="89"/>
      <c r="S387" s="121"/>
      <c r="T387" s="121"/>
      <c r="U387" s="119"/>
      <c r="V387" s="119"/>
      <c r="W387" s="119"/>
    </row>
    <row r="388" spans="1:23" ht="45" customHeight="1">
      <c r="A388" s="197">
        <v>14</v>
      </c>
      <c r="B388" s="167"/>
      <c r="C388" s="197" t="s">
        <v>549</v>
      </c>
      <c r="D388" s="169" t="s">
        <v>251</v>
      </c>
      <c r="E388" s="168">
        <v>28.7</v>
      </c>
      <c r="F388" s="168">
        <v>28.7</v>
      </c>
      <c r="G388" s="168">
        <v>31.63</v>
      </c>
      <c r="H388" s="170">
        <v>100</v>
      </c>
      <c r="I388" s="170">
        <f t="shared" si="263"/>
        <v>110.20905923344948</v>
      </c>
      <c r="J388" s="168">
        <v>31.63</v>
      </c>
      <c r="K388" s="168">
        <v>31.63</v>
      </c>
      <c r="L388" s="168">
        <v>35.950000000000003</v>
      </c>
      <c r="M388" s="170">
        <v>100</v>
      </c>
      <c r="N388" s="53">
        <f t="shared" ref="N388:N392" si="292">L388/K388*100</f>
        <v>113.65791969649068</v>
      </c>
      <c r="O388" s="168">
        <v>35.950000000000003</v>
      </c>
      <c r="P388" s="168">
        <v>37.03</v>
      </c>
      <c r="Q388" s="170">
        <f t="shared" ref="Q388:Q392" si="293">O388/L388*100</f>
        <v>100</v>
      </c>
      <c r="R388" s="170">
        <f t="shared" ref="R388:R392" si="294">P388/O388*100</f>
        <v>103.00417246175242</v>
      </c>
      <c r="S388" s="168">
        <v>37.03</v>
      </c>
      <c r="T388" s="168">
        <v>41.83</v>
      </c>
      <c r="U388" s="170">
        <f t="shared" ref="U388:U392" si="295">P388/S388*100</f>
        <v>100</v>
      </c>
      <c r="V388" s="170">
        <f t="shared" ref="V388:V392" si="296">T388/S388*100</f>
        <v>112.96246286794489</v>
      </c>
      <c r="W388" s="197" t="s">
        <v>550</v>
      </c>
    </row>
    <row r="389" spans="1:23" ht="45.75" customHeight="1">
      <c r="A389" s="198"/>
      <c r="B389" s="167"/>
      <c r="C389" s="198"/>
      <c r="D389" s="167" t="s">
        <v>250</v>
      </c>
      <c r="E389" s="168">
        <v>28.7</v>
      </c>
      <c r="F389" s="168">
        <v>28.7</v>
      </c>
      <c r="G389" s="168">
        <v>30.14</v>
      </c>
      <c r="H389" s="170">
        <v>100</v>
      </c>
      <c r="I389" s="170">
        <f t="shared" si="263"/>
        <v>105.01742160278746</v>
      </c>
      <c r="J389" s="168">
        <v>30.14</v>
      </c>
      <c r="K389" s="168">
        <v>30.14</v>
      </c>
      <c r="L389" s="168">
        <v>31.44</v>
      </c>
      <c r="M389" s="170">
        <v>100</v>
      </c>
      <c r="N389" s="53">
        <f t="shared" si="292"/>
        <v>104.31320504313206</v>
      </c>
      <c r="O389" s="168">
        <v>31.44</v>
      </c>
      <c r="P389" s="168">
        <v>31.91</v>
      </c>
      <c r="Q389" s="170">
        <f t="shared" si="293"/>
        <v>100</v>
      </c>
      <c r="R389" s="170">
        <f t="shared" si="294"/>
        <v>101.49491094147582</v>
      </c>
      <c r="S389" s="168">
        <v>31.91</v>
      </c>
      <c r="T389" s="168">
        <v>33.700000000000003</v>
      </c>
      <c r="U389" s="170">
        <f t="shared" si="295"/>
        <v>100</v>
      </c>
      <c r="V389" s="170">
        <f t="shared" si="296"/>
        <v>105.60952679410845</v>
      </c>
      <c r="W389" s="198"/>
    </row>
    <row r="390" spans="1:23" ht="48" customHeight="1">
      <c r="A390" s="198"/>
      <c r="B390" s="167"/>
      <c r="C390" s="198"/>
      <c r="D390" s="167" t="s">
        <v>67</v>
      </c>
      <c r="E390" s="168">
        <v>27.29</v>
      </c>
      <c r="F390" s="168">
        <v>27.29</v>
      </c>
      <c r="G390" s="168">
        <v>28.65</v>
      </c>
      <c r="H390" s="170">
        <v>100</v>
      </c>
      <c r="I390" s="170">
        <f t="shared" si="263"/>
        <v>104.98351044338585</v>
      </c>
      <c r="J390" s="168">
        <v>28.65</v>
      </c>
      <c r="K390" s="168">
        <v>28.65</v>
      </c>
      <c r="L390" s="168">
        <v>29.88</v>
      </c>
      <c r="M390" s="170">
        <v>100</v>
      </c>
      <c r="N390" s="53">
        <f t="shared" si="292"/>
        <v>104.2931937172775</v>
      </c>
      <c r="O390" s="168">
        <v>29.88</v>
      </c>
      <c r="P390" s="168">
        <v>30.33</v>
      </c>
      <c r="Q390" s="170">
        <f t="shared" si="293"/>
        <v>100</v>
      </c>
      <c r="R390" s="170">
        <f t="shared" si="294"/>
        <v>101.50602409638554</v>
      </c>
      <c r="S390" s="168">
        <v>30.33</v>
      </c>
      <c r="T390" s="168">
        <v>32.03</v>
      </c>
      <c r="U390" s="170">
        <f t="shared" si="295"/>
        <v>100</v>
      </c>
      <c r="V390" s="170">
        <f t="shared" si="296"/>
        <v>105.60501153972966</v>
      </c>
      <c r="W390" s="198"/>
    </row>
    <row r="391" spans="1:23" ht="22.5" customHeight="1">
      <c r="A391" s="198"/>
      <c r="B391" s="167"/>
      <c r="C391" s="198"/>
      <c r="D391" s="167" t="s">
        <v>68</v>
      </c>
      <c r="E391" s="168">
        <v>20.13</v>
      </c>
      <c r="F391" s="168">
        <v>20.13</v>
      </c>
      <c r="G391" s="168">
        <v>21.14</v>
      </c>
      <c r="H391" s="170">
        <v>100</v>
      </c>
      <c r="I391" s="170">
        <f t="shared" si="263"/>
        <v>105.01738698460011</v>
      </c>
      <c r="J391" s="168">
        <v>21.14</v>
      </c>
      <c r="K391" s="168">
        <v>21.14</v>
      </c>
      <c r="L391" s="168">
        <v>26.49</v>
      </c>
      <c r="M391" s="170">
        <v>100</v>
      </c>
      <c r="N391" s="53">
        <f t="shared" si="292"/>
        <v>125.30747398297066</v>
      </c>
      <c r="O391" s="168">
        <v>26.49</v>
      </c>
      <c r="P391" s="168">
        <v>27.21</v>
      </c>
      <c r="Q391" s="170">
        <f t="shared" si="293"/>
        <v>100</v>
      </c>
      <c r="R391" s="170">
        <f t="shared" si="294"/>
        <v>102.71800679501699</v>
      </c>
      <c r="S391" s="168">
        <v>27.21</v>
      </c>
      <c r="T391" s="168">
        <v>29.26</v>
      </c>
      <c r="U391" s="170">
        <f t="shared" si="295"/>
        <v>100</v>
      </c>
      <c r="V391" s="170">
        <f t="shared" si="296"/>
        <v>107.5339948548328</v>
      </c>
      <c r="W391" s="198"/>
    </row>
    <row r="392" spans="1:23" ht="43.5" customHeight="1">
      <c r="A392" s="199"/>
      <c r="B392" s="167"/>
      <c r="C392" s="199"/>
      <c r="D392" s="167" t="s">
        <v>305</v>
      </c>
      <c r="E392" s="168">
        <v>20.13</v>
      </c>
      <c r="F392" s="168">
        <v>20.13</v>
      </c>
      <c r="G392" s="168">
        <v>21.14</v>
      </c>
      <c r="H392" s="170">
        <v>100</v>
      </c>
      <c r="I392" s="170">
        <f t="shared" si="263"/>
        <v>105.01738698460011</v>
      </c>
      <c r="J392" s="168">
        <v>21.14</v>
      </c>
      <c r="K392" s="168">
        <v>21.14</v>
      </c>
      <c r="L392" s="168">
        <v>22.05</v>
      </c>
      <c r="M392" s="170">
        <v>100</v>
      </c>
      <c r="N392" s="170">
        <f t="shared" si="292"/>
        <v>104.30463576158941</v>
      </c>
      <c r="O392" s="168">
        <v>22.05</v>
      </c>
      <c r="P392" s="168">
        <v>22.38</v>
      </c>
      <c r="Q392" s="170">
        <f t="shared" si="293"/>
        <v>100</v>
      </c>
      <c r="R392" s="170">
        <f t="shared" si="294"/>
        <v>101.49659863945577</v>
      </c>
      <c r="S392" s="168">
        <v>22.38</v>
      </c>
      <c r="T392" s="168">
        <v>23.63</v>
      </c>
      <c r="U392" s="170">
        <f t="shared" si="295"/>
        <v>100</v>
      </c>
      <c r="V392" s="170">
        <f t="shared" si="296"/>
        <v>105.58534405719394</v>
      </c>
      <c r="W392" s="199"/>
    </row>
    <row r="393" spans="1:23" ht="20.25" customHeight="1">
      <c r="A393" s="201" t="s">
        <v>11</v>
      </c>
      <c r="B393" s="202"/>
      <c r="C393" s="202"/>
      <c r="D393" s="202"/>
      <c r="E393" s="202"/>
      <c r="F393" s="202"/>
      <c r="G393" s="202"/>
      <c r="H393" s="202"/>
      <c r="I393" s="202"/>
      <c r="J393" s="202"/>
      <c r="K393" s="202"/>
      <c r="L393" s="202"/>
      <c r="M393" s="202"/>
      <c r="N393" s="202"/>
      <c r="O393" s="202"/>
      <c r="P393" s="202"/>
      <c r="Q393" s="202"/>
      <c r="R393" s="202"/>
      <c r="S393" s="202"/>
      <c r="T393" s="202"/>
      <c r="U393" s="202"/>
      <c r="V393" s="202"/>
      <c r="W393" s="203"/>
    </row>
    <row r="394" spans="1:23">
      <c r="A394" s="197">
        <v>1</v>
      </c>
      <c r="B394" s="89"/>
      <c r="C394" s="197" t="s">
        <v>471</v>
      </c>
      <c r="D394" s="149" t="s">
        <v>20</v>
      </c>
      <c r="E394" s="51">
        <v>37.130000000000003</v>
      </c>
      <c r="F394" s="51">
        <f t="shared" ref="F394:F406" si="297">E394</f>
        <v>37.130000000000003</v>
      </c>
      <c r="G394" s="51">
        <v>40.5</v>
      </c>
      <c r="H394" s="52">
        <f>F394/E394*100</f>
        <v>100</v>
      </c>
      <c r="I394" s="52">
        <f>G394/F394*100</f>
        <v>109.07621869108537</v>
      </c>
      <c r="J394" s="51">
        <f t="shared" ref="J394:J419" si="298">G394</f>
        <v>40.5</v>
      </c>
      <c r="K394" s="51">
        <f t="shared" ref="K394:K398" si="299">J394</f>
        <v>40.5</v>
      </c>
      <c r="L394" s="51">
        <v>42.91</v>
      </c>
      <c r="M394" s="52">
        <f>K394/J394*100</f>
        <v>100</v>
      </c>
      <c r="N394" s="53">
        <f>L394/K394*100</f>
        <v>105.95061728395061</v>
      </c>
      <c r="O394" s="66">
        <v>35.07</v>
      </c>
      <c r="P394" s="66">
        <v>35.07</v>
      </c>
      <c r="Q394" s="52">
        <f>O394/L394*100</f>
        <v>81.729200652528561</v>
      </c>
      <c r="R394" s="52">
        <f>P394/O394*100</f>
        <v>100</v>
      </c>
      <c r="S394" s="121">
        <f t="shared" ref="S394:S407" si="300">P394</f>
        <v>35.07</v>
      </c>
      <c r="T394" s="121">
        <v>40.28</v>
      </c>
      <c r="U394" s="122">
        <f t="shared" ref="U394" si="301">P394/S394*100</f>
        <v>100</v>
      </c>
      <c r="V394" s="122">
        <f t="shared" ref="V394" si="302">T394/S394*100</f>
        <v>114.85600228115199</v>
      </c>
      <c r="W394" s="197" t="s">
        <v>491</v>
      </c>
    </row>
    <row r="395" spans="1:23" ht="15" customHeight="1">
      <c r="A395" s="198"/>
      <c r="B395" s="89"/>
      <c r="C395" s="198"/>
      <c r="D395" s="150" t="s">
        <v>24</v>
      </c>
      <c r="E395" s="51">
        <v>31.3</v>
      </c>
      <c r="F395" s="51">
        <f t="shared" si="297"/>
        <v>31.3</v>
      </c>
      <c r="G395" s="51">
        <v>32.869999999999997</v>
      </c>
      <c r="H395" s="52">
        <f t="shared" ref="H395:H419" si="303">F395/E395*100</f>
        <v>100</v>
      </c>
      <c r="I395" s="52">
        <f t="shared" ref="I395:I419" si="304">G395/F395*100</f>
        <v>105.01597444089457</v>
      </c>
      <c r="J395" s="51">
        <f t="shared" si="298"/>
        <v>32.869999999999997</v>
      </c>
      <c r="K395" s="51">
        <f t="shared" si="299"/>
        <v>32.869999999999997</v>
      </c>
      <c r="L395" s="51">
        <v>34.28</v>
      </c>
      <c r="M395" s="52">
        <f t="shared" ref="M395:M419" si="305">K395/J395*100</f>
        <v>100</v>
      </c>
      <c r="N395" s="53">
        <f t="shared" ref="N395:N419" si="306">L395/K395*100</f>
        <v>104.28962579860055</v>
      </c>
      <c r="O395" s="66">
        <v>34.28</v>
      </c>
      <c r="P395" s="66">
        <v>34.79</v>
      </c>
      <c r="Q395" s="52">
        <f t="shared" ref="Q395:Q419" si="307">O395/L395*100</f>
        <v>100</v>
      </c>
      <c r="R395" s="52">
        <f t="shared" ref="R395:R419" si="308">P395/O395*100</f>
        <v>101.48774795799301</v>
      </c>
      <c r="S395" s="121">
        <f t="shared" si="300"/>
        <v>34.79</v>
      </c>
      <c r="T395" s="121">
        <f>ROUND(S395*1.056,2)</f>
        <v>36.74</v>
      </c>
      <c r="U395" s="141">
        <f t="shared" ref="U395:U417" si="309">P395/S395*100</f>
        <v>100</v>
      </c>
      <c r="V395" s="141">
        <f t="shared" ref="V395:V417" si="310">T395/S395*100</f>
        <v>105.60505892497845</v>
      </c>
      <c r="W395" s="198"/>
    </row>
    <row r="396" spans="1:23" ht="45">
      <c r="A396" s="198"/>
      <c r="B396" s="89"/>
      <c r="C396" s="198"/>
      <c r="D396" s="150" t="s">
        <v>117</v>
      </c>
      <c r="E396" s="89">
        <v>29.38</v>
      </c>
      <c r="F396" s="89">
        <f t="shared" si="297"/>
        <v>29.38</v>
      </c>
      <c r="G396" s="51">
        <v>30.85</v>
      </c>
      <c r="H396" s="52">
        <f t="shared" si="303"/>
        <v>100</v>
      </c>
      <c r="I396" s="52">
        <f t="shared" si="304"/>
        <v>105.00340367597005</v>
      </c>
      <c r="J396" s="51">
        <f t="shared" si="298"/>
        <v>30.85</v>
      </c>
      <c r="K396" s="89">
        <f t="shared" si="299"/>
        <v>30.85</v>
      </c>
      <c r="L396" s="51">
        <v>32.18</v>
      </c>
      <c r="M396" s="52">
        <f t="shared" si="305"/>
        <v>100</v>
      </c>
      <c r="N396" s="53">
        <f t="shared" si="306"/>
        <v>104.31118314424634</v>
      </c>
      <c r="O396" s="66">
        <v>32.18</v>
      </c>
      <c r="P396" s="66">
        <v>32.659999999999997</v>
      </c>
      <c r="Q396" s="52">
        <f t="shared" si="307"/>
        <v>100</v>
      </c>
      <c r="R396" s="52">
        <f t="shared" si="308"/>
        <v>101.491609695463</v>
      </c>
      <c r="S396" s="121">
        <f t="shared" si="300"/>
        <v>32.659999999999997</v>
      </c>
      <c r="T396" s="121">
        <f>ROUND(S396*1.056,2)</f>
        <v>34.49</v>
      </c>
      <c r="U396" s="141">
        <f t="shared" si="309"/>
        <v>100</v>
      </c>
      <c r="V396" s="141">
        <f t="shared" si="310"/>
        <v>105.60318432333131</v>
      </c>
      <c r="W396" s="198"/>
    </row>
    <row r="397" spans="1:23" ht="15" customHeight="1">
      <c r="A397" s="198"/>
      <c r="B397" s="89"/>
      <c r="C397" s="198"/>
      <c r="D397" s="150" t="s">
        <v>21</v>
      </c>
      <c r="E397" s="89">
        <v>48.37</v>
      </c>
      <c r="F397" s="89">
        <f t="shared" si="297"/>
        <v>48.37</v>
      </c>
      <c r="G397" s="51">
        <v>53.9</v>
      </c>
      <c r="H397" s="52">
        <f t="shared" si="303"/>
        <v>100</v>
      </c>
      <c r="I397" s="52">
        <f t="shared" si="304"/>
        <v>111.43270622286541</v>
      </c>
      <c r="J397" s="51">
        <f t="shared" si="298"/>
        <v>53.9</v>
      </c>
      <c r="K397" s="51">
        <f t="shared" si="299"/>
        <v>53.9</v>
      </c>
      <c r="L397" s="51">
        <v>58.64</v>
      </c>
      <c r="M397" s="52">
        <f t="shared" si="305"/>
        <v>100</v>
      </c>
      <c r="N397" s="53">
        <f t="shared" si="306"/>
        <v>108.79406307977737</v>
      </c>
      <c r="O397" s="66">
        <v>58.64</v>
      </c>
      <c r="P397" s="66">
        <v>63.72</v>
      </c>
      <c r="Q397" s="52">
        <f t="shared" si="307"/>
        <v>100</v>
      </c>
      <c r="R397" s="52">
        <f t="shared" si="308"/>
        <v>108.66302864938608</v>
      </c>
      <c r="S397" s="121">
        <f t="shared" si="300"/>
        <v>63.72</v>
      </c>
      <c r="T397" s="121">
        <v>67.31</v>
      </c>
      <c r="U397" s="141">
        <f t="shared" si="309"/>
        <v>100</v>
      </c>
      <c r="V397" s="141">
        <f t="shared" si="310"/>
        <v>105.63402385436285</v>
      </c>
      <c r="W397" s="198"/>
    </row>
    <row r="398" spans="1:23" ht="30">
      <c r="A398" s="198"/>
      <c r="B398" s="89"/>
      <c r="C398" s="198"/>
      <c r="D398" s="150" t="s">
        <v>74</v>
      </c>
      <c r="E398" s="89">
        <v>38.75</v>
      </c>
      <c r="F398" s="89">
        <f t="shared" si="297"/>
        <v>38.75</v>
      </c>
      <c r="G398" s="51">
        <v>40.69</v>
      </c>
      <c r="H398" s="52">
        <f t="shared" si="303"/>
        <v>100</v>
      </c>
      <c r="I398" s="52">
        <f t="shared" si="304"/>
        <v>105.00645161290323</v>
      </c>
      <c r="J398" s="51">
        <f t="shared" si="298"/>
        <v>40.69</v>
      </c>
      <c r="K398" s="89">
        <f t="shared" si="299"/>
        <v>40.69</v>
      </c>
      <c r="L398" s="51">
        <v>42.44</v>
      </c>
      <c r="M398" s="52">
        <f t="shared" si="305"/>
        <v>100</v>
      </c>
      <c r="N398" s="53">
        <f t="shared" si="306"/>
        <v>104.30081101007617</v>
      </c>
      <c r="O398" s="66">
        <v>42.44</v>
      </c>
      <c r="P398" s="66">
        <v>43.08</v>
      </c>
      <c r="Q398" s="52">
        <f t="shared" si="307"/>
        <v>100</v>
      </c>
      <c r="R398" s="52">
        <f t="shared" si="308"/>
        <v>101.50801131008483</v>
      </c>
      <c r="S398" s="121">
        <f t="shared" si="300"/>
        <v>43.08</v>
      </c>
      <c r="T398" s="121">
        <f>ROUND(S398*1.056,2)</f>
        <v>45.49</v>
      </c>
      <c r="U398" s="141">
        <f t="shared" si="309"/>
        <v>100</v>
      </c>
      <c r="V398" s="141">
        <f t="shared" si="310"/>
        <v>105.59424326833799</v>
      </c>
      <c r="W398" s="198"/>
    </row>
    <row r="399" spans="1:23" s="5" customFormat="1" ht="45" customHeight="1">
      <c r="A399" s="199"/>
      <c r="B399" s="89"/>
      <c r="C399" s="199"/>
      <c r="D399" s="150" t="s">
        <v>118</v>
      </c>
      <c r="E399" s="89">
        <v>28.18</v>
      </c>
      <c r="F399" s="89">
        <v>28.18</v>
      </c>
      <c r="G399" s="51">
        <v>29.59</v>
      </c>
      <c r="H399" s="52">
        <f t="shared" si="303"/>
        <v>100</v>
      </c>
      <c r="I399" s="52">
        <f t="shared" si="304"/>
        <v>105.00354861603975</v>
      </c>
      <c r="J399" s="51">
        <f t="shared" si="298"/>
        <v>29.59</v>
      </c>
      <c r="K399" s="51">
        <f>J399</f>
        <v>29.59</v>
      </c>
      <c r="L399" s="51">
        <v>30.86</v>
      </c>
      <c r="M399" s="52">
        <f t="shared" si="305"/>
        <v>100</v>
      </c>
      <c r="N399" s="53">
        <f t="shared" si="306"/>
        <v>104.29199053734371</v>
      </c>
      <c r="O399" s="66">
        <v>30.86</v>
      </c>
      <c r="P399" s="66">
        <v>31.32</v>
      </c>
      <c r="Q399" s="52">
        <f t="shared" si="307"/>
        <v>100</v>
      </c>
      <c r="R399" s="52">
        <f t="shared" si="308"/>
        <v>101.49060272197019</v>
      </c>
      <c r="S399" s="121">
        <f t="shared" si="300"/>
        <v>31.32</v>
      </c>
      <c r="T399" s="121">
        <f>ROUND(S399*1.056,2)</f>
        <v>33.07</v>
      </c>
      <c r="U399" s="141">
        <f t="shared" si="309"/>
        <v>100</v>
      </c>
      <c r="V399" s="141">
        <f t="shared" si="310"/>
        <v>105.5874840357599</v>
      </c>
      <c r="W399" s="198"/>
    </row>
    <row r="400" spans="1:23">
      <c r="A400" s="197">
        <v>2</v>
      </c>
      <c r="B400" s="89"/>
      <c r="C400" s="197" t="s">
        <v>472</v>
      </c>
      <c r="D400" s="150" t="s">
        <v>20</v>
      </c>
      <c r="E400" s="89">
        <v>33.42</v>
      </c>
      <c r="F400" s="89">
        <f t="shared" si="297"/>
        <v>33.42</v>
      </c>
      <c r="G400" s="51">
        <v>36.799999999999997</v>
      </c>
      <c r="H400" s="52">
        <f t="shared" si="303"/>
        <v>100</v>
      </c>
      <c r="I400" s="52">
        <f t="shared" si="304"/>
        <v>110.11370436864152</v>
      </c>
      <c r="J400" s="51">
        <f t="shared" si="298"/>
        <v>36.799999999999997</v>
      </c>
      <c r="K400" s="51">
        <v>35.909999999999997</v>
      </c>
      <c r="L400" s="51">
        <f>K400</f>
        <v>35.909999999999997</v>
      </c>
      <c r="M400" s="52">
        <f t="shared" si="305"/>
        <v>97.581521739130423</v>
      </c>
      <c r="N400" s="53">
        <f t="shared" si="306"/>
        <v>100</v>
      </c>
      <c r="O400" s="66">
        <v>35.909999999999997</v>
      </c>
      <c r="P400" s="66">
        <v>36.869999999999997</v>
      </c>
      <c r="Q400" s="52">
        <f t="shared" si="307"/>
        <v>100</v>
      </c>
      <c r="R400" s="52">
        <f t="shared" si="308"/>
        <v>102.6733500417711</v>
      </c>
      <c r="S400" s="121">
        <f t="shared" si="300"/>
        <v>36.869999999999997</v>
      </c>
      <c r="T400" s="121">
        <v>41.39</v>
      </c>
      <c r="U400" s="141">
        <f t="shared" si="309"/>
        <v>100</v>
      </c>
      <c r="V400" s="141">
        <f t="shared" si="310"/>
        <v>112.25928939517225</v>
      </c>
      <c r="W400" s="198"/>
    </row>
    <row r="401" spans="1:23" ht="30">
      <c r="A401" s="198"/>
      <c r="B401" s="89"/>
      <c r="C401" s="198"/>
      <c r="D401" s="150" t="s">
        <v>24</v>
      </c>
      <c r="E401" s="89">
        <v>33.42</v>
      </c>
      <c r="F401" s="89">
        <f t="shared" si="297"/>
        <v>33.42</v>
      </c>
      <c r="G401" s="51">
        <v>35.090000000000003</v>
      </c>
      <c r="H401" s="52">
        <f t="shared" si="303"/>
        <v>100</v>
      </c>
      <c r="I401" s="52">
        <f t="shared" si="304"/>
        <v>104.99700777977259</v>
      </c>
      <c r="J401" s="51">
        <f t="shared" si="298"/>
        <v>35.090000000000003</v>
      </c>
      <c r="K401" s="89">
        <f t="shared" ref="K401:K402" si="311">J401</f>
        <v>35.090000000000003</v>
      </c>
      <c r="L401" s="51">
        <v>35.909999999999997</v>
      </c>
      <c r="M401" s="52">
        <f t="shared" si="305"/>
        <v>100</v>
      </c>
      <c r="N401" s="53">
        <f t="shared" si="306"/>
        <v>102.33684810487316</v>
      </c>
      <c r="O401" s="66">
        <v>35.909999999999997</v>
      </c>
      <c r="P401" s="66">
        <v>36.450000000000003</v>
      </c>
      <c r="Q401" s="52">
        <f t="shared" si="307"/>
        <v>100</v>
      </c>
      <c r="R401" s="52">
        <f t="shared" si="308"/>
        <v>101.50375939849626</v>
      </c>
      <c r="S401" s="121">
        <f t="shared" si="300"/>
        <v>36.450000000000003</v>
      </c>
      <c r="T401" s="121">
        <f>ROUND(S401*1.056,2)</f>
        <v>38.49</v>
      </c>
      <c r="U401" s="141">
        <f t="shared" si="309"/>
        <v>100</v>
      </c>
      <c r="V401" s="141">
        <f t="shared" si="310"/>
        <v>105.59670781893004</v>
      </c>
      <c r="W401" s="198"/>
    </row>
    <row r="402" spans="1:23">
      <c r="A402" s="198"/>
      <c r="B402" s="89"/>
      <c r="C402" s="198"/>
      <c r="D402" s="150" t="s">
        <v>21</v>
      </c>
      <c r="E402" s="89">
        <v>36.85</v>
      </c>
      <c r="F402" s="89">
        <f t="shared" si="297"/>
        <v>36.85</v>
      </c>
      <c r="G402" s="51">
        <v>42.14</v>
      </c>
      <c r="H402" s="52">
        <f t="shared" si="303"/>
        <v>100</v>
      </c>
      <c r="I402" s="52">
        <f t="shared" si="304"/>
        <v>114.35549525101764</v>
      </c>
      <c r="J402" s="51">
        <f t="shared" si="298"/>
        <v>42.14</v>
      </c>
      <c r="K402" s="89">
        <f t="shared" si="311"/>
        <v>42.14</v>
      </c>
      <c r="L402" s="51">
        <v>44.35</v>
      </c>
      <c r="M402" s="52">
        <f t="shared" si="305"/>
        <v>100</v>
      </c>
      <c r="N402" s="53">
        <f t="shared" si="306"/>
        <v>105.24442335073564</v>
      </c>
      <c r="O402" s="66">
        <v>40.29</v>
      </c>
      <c r="P402" s="66">
        <v>40.29</v>
      </c>
      <c r="Q402" s="52">
        <f t="shared" si="307"/>
        <v>90.845546786922199</v>
      </c>
      <c r="R402" s="52">
        <f t="shared" si="308"/>
        <v>100</v>
      </c>
      <c r="S402" s="121">
        <f t="shared" si="300"/>
        <v>40.29</v>
      </c>
      <c r="T402" s="121">
        <v>46.52</v>
      </c>
      <c r="U402" s="141">
        <f t="shared" si="309"/>
        <v>100</v>
      </c>
      <c r="V402" s="141">
        <f t="shared" si="310"/>
        <v>115.46289401836685</v>
      </c>
      <c r="W402" s="198"/>
    </row>
    <row r="403" spans="1:23" ht="30">
      <c r="A403" s="199"/>
      <c r="B403" s="89"/>
      <c r="C403" s="199"/>
      <c r="D403" s="150" t="s">
        <v>74</v>
      </c>
      <c r="E403" s="89">
        <v>36.85</v>
      </c>
      <c r="F403" s="89">
        <v>36.85</v>
      </c>
      <c r="G403" s="51">
        <v>38.69</v>
      </c>
      <c r="H403" s="52">
        <f t="shared" si="303"/>
        <v>100</v>
      </c>
      <c r="I403" s="52">
        <f t="shared" si="304"/>
        <v>104.99321573948438</v>
      </c>
      <c r="J403" s="51">
        <f t="shared" si="298"/>
        <v>38.69</v>
      </c>
      <c r="K403" s="51">
        <f>J403</f>
        <v>38.69</v>
      </c>
      <c r="L403" s="51">
        <v>40.35</v>
      </c>
      <c r="M403" s="52">
        <f t="shared" si="305"/>
        <v>100</v>
      </c>
      <c r="N403" s="53">
        <f t="shared" si="306"/>
        <v>104.29051434479194</v>
      </c>
      <c r="O403" s="66">
        <v>40.29</v>
      </c>
      <c r="P403" s="66">
        <v>40.29</v>
      </c>
      <c r="Q403" s="52">
        <f t="shared" si="307"/>
        <v>99.851301115241625</v>
      </c>
      <c r="R403" s="52">
        <f t="shared" si="308"/>
        <v>100</v>
      </c>
      <c r="S403" s="121">
        <f t="shared" si="300"/>
        <v>40.29</v>
      </c>
      <c r="T403" s="121">
        <f>ROUND(S403*1.056,2)</f>
        <v>42.55</v>
      </c>
      <c r="U403" s="141">
        <f t="shared" si="309"/>
        <v>100</v>
      </c>
      <c r="V403" s="141">
        <f t="shared" si="310"/>
        <v>105.60933234053114</v>
      </c>
      <c r="W403" s="198"/>
    </row>
    <row r="404" spans="1:23">
      <c r="A404" s="197">
        <v>3</v>
      </c>
      <c r="B404" s="89"/>
      <c r="C404" s="197" t="s">
        <v>476</v>
      </c>
      <c r="D404" s="150" t="s">
        <v>20</v>
      </c>
      <c r="E404" s="89">
        <v>20.04</v>
      </c>
      <c r="F404" s="89">
        <f t="shared" si="297"/>
        <v>20.04</v>
      </c>
      <c r="G404" s="51">
        <v>22.24</v>
      </c>
      <c r="H404" s="52">
        <f t="shared" si="303"/>
        <v>100</v>
      </c>
      <c r="I404" s="52">
        <f t="shared" si="304"/>
        <v>110.97804391217565</v>
      </c>
      <c r="J404" s="51">
        <f t="shared" si="298"/>
        <v>22.24</v>
      </c>
      <c r="K404" s="89">
        <f t="shared" ref="K404" si="312">J404</f>
        <v>22.24</v>
      </c>
      <c r="L404" s="51">
        <v>28.69</v>
      </c>
      <c r="M404" s="52">
        <f t="shared" si="305"/>
        <v>100</v>
      </c>
      <c r="N404" s="53">
        <f t="shared" si="306"/>
        <v>129.00179856115111</v>
      </c>
      <c r="O404" s="66">
        <v>28.69</v>
      </c>
      <c r="P404" s="66">
        <v>29.19</v>
      </c>
      <c r="Q404" s="52">
        <f t="shared" si="307"/>
        <v>100</v>
      </c>
      <c r="R404" s="52">
        <f t="shared" si="308"/>
        <v>101.74276751481352</v>
      </c>
      <c r="S404" s="121">
        <f t="shared" si="300"/>
        <v>29.19</v>
      </c>
      <c r="T404" s="121">
        <v>31.6</v>
      </c>
      <c r="U404" s="141">
        <f t="shared" si="309"/>
        <v>100</v>
      </c>
      <c r="V404" s="141">
        <f t="shared" si="310"/>
        <v>108.25625214114423</v>
      </c>
      <c r="W404" s="198"/>
    </row>
    <row r="405" spans="1:23" ht="30">
      <c r="A405" s="198"/>
      <c r="B405" s="89"/>
      <c r="C405" s="198"/>
      <c r="D405" s="150" t="s">
        <v>24</v>
      </c>
      <c r="E405" s="89">
        <v>20.04</v>
      </c>
      <c r="F405" s="89">
        <v>20.04</v>
      </c>
      <c r="G405" s="51">
        <v>21.04</v>
      </c>
      <c r="H405" s="52">
        <f t="shared" si="303"/>
        <v>100</v>
      </c>
      <c r="I405" s="52">
        <f t="shared" si="304"/>
        <v>104.99001996007983</v>
      </c>
      <c r="J405" s="51">
        <f t="shared" si="298"/>
        <v>21.04</v>
      </c>
      <c r="K405" s="51">
        <f>J405</f>
        <v>21.04</v>
      </c>
      <c r="L405" s="51">
        <v>21.94</v>
      </c>
      <c r="M405" s="52">
        <f t="shared" si="305"/>
        <v>100</v>
      </c>
      <c r="N405" s="53">
        <f t="shared" si="306"/>
        <v>104.27756653992397</v>
      </c>
      <c r="O405" s="66">
        <v>21.94</v>
      </c>
      <c r="P405" s="66">
        <v>22.27</v>
      </c>
      <c r="Q405" s="52">
        <f t="shared" si="307"/>
        <v>100</v>
      </c>
      <c r="R405" s="52">
        <f t="shared" si="308"/>
        <v>101.50410209662715</v>
      </c>
      <c r="S405" s="121">
        <f t="shared" si="300"/>
        <v>22.27</v>
      </c>
      <c r="T405" s="121">
        <f>ROUND(S405*1.056,2)</f>
        <v>23.52</v>
      </c>
      <c r="U405" s="141">
        <f t="shared" si="309"/>
        <v>100</v>
      </c>
      <c r="V405" s="141">
        <f t="shared" si="310"/>
        <v>105.61293219577908</v>
      </c>
      <c r="W405" s="198"/>
    </row>
    <row r="406" spans="1:23" ht="15" customHeight="1">
      <c r="A406" s="198"/>
      <c r="B406" s="89"/>
      <c r="C406" s="198"/>
      <c r="D406" s="150" t="s">
        <v>21</v>
      </c>
      <c r="E406" s="89">
        <v>11.75</v>
      </c>
      <c r="F406" s="89">
        <f t="shared" si="297"/>
        <v>11.75</v>
      </c>
      <c r="G406" s="51">
        <v>13.74</v>
      </c>
      <c r="H406" s="52">
        <f t="shared" si="303"/>
        <v>100</v>
      </c>
      <c r="I406" s="52">
        <f t="shared" si="304"/>
        <v>116.93617021276597</v>
      </c>
      <c r="J406" s="51">
        <f t="shared" si="298"/>
        <v>13.74</v>
      </c>
      <c r="K406" s="89">
        <f t="shared" ref="K406" si="313">J406</f>
        <v>13.74</v>
      </c>
      <c r="L406" s="51">
        <v>14.3</v>
      </c>
      <c r="M406" s="52">
        <f t="shared" si="305"/>
        <v>100</v>
      </c>
      <c r="N406" s="53">
        <f t="shared" si="306"/>
        <v>104.07569141193595</v>
      </c>
      <c r="O406" s="66">
        <v>14.3</v>
      </c>
      <c r="P406" s="66">
        <v>15.12</v>
      </c>
      <c r="Q406" s="52">
        <f t="shared" si="307"/>
        <v>100</v>
      </c>
      <c r="R406" s="52">
        <f t="shared" si="308"/>
        <v>105.73426573426572</v>
      </c>
      <c r="S406" s="121">
        <f t="shared" si="300"/>
        <v>15.12</v>
      </c>
      <c r="T406" s="121">
        <v>19.47</v>
      </c>
      <c r="U406" s="141">
        <f t="shared" si="309"/>
        <v>100</v>
      </c>
      <c r="V406" s="141">
        <f t="shared" si="310"/>
        <v>128.76984126984127</v>
      </c>
      <c r="W406" s="198"/>
    </row>
    <row r="407" spans="1:23" ht="30">
      <c r="A407" s="199"/>
      <c r="B407" s="89"/>
      <c r="C407" s="199"/>
      <c r="D407" s="150" t="s">
        <v>74</v>
      </c>
      <c r="E407" s="89">
        <v>11.75</v>
      </c>
      <c r="F407" s="89">
        <v>11.75</v>
      </c>
      <c r="G407" s="51">
        <v>12.34</v>
      </c>
      <c r="H407" s="52">
        <f t="shared" si="303"/>
        <v>100</v>
      </c>
      <c r="I407" s="52">
        <f t="shared" si="304"/>
        <v>105.02127659574467</v>
      </c>
      <c r="J407" s="51">
        <f t="shared" si="298"/>
        <v>12.34</v>
      </c>
      <c r="K407" s="51">
        <f t="shared" ref="K407:K419" si="314">J407</f>
        <v>12.34</v>
      </c>
      <c r="L407" s="51">
        <v>12.87</v>
      </c>
      <c r="M407" s="52">
        <f t="shared" si="305"/>
        <v>100</v>
      </c>
      <c r="N407" s="53">
        <f t="shared" si="306"/>
        <v>104.29497568881685</v>
      </c>
      <c r="O407" s="66">
        <v>12.87</v>
      </c>
      <c r="P407" s="66">
        <v>13.06</v>
      </c>
      <c r="Q407" s="52">
        <f t="shared" si="307"/>
        <v>100</v>
      </c>
      <c r="R407" s="52">
        <f t="shared" si="308"/>
        <v>101.47630147630149</v>
      </c>
      <c r="S407" s="121">
        <f t="shared" si="300"/>
        <v>13.06</v>
      </c>
      <c r="T407" s="121">
        <f>ROUND(S407*1.056,2)</f>
        <v>13.79</v>
      </c>
      <c r="U407" s="141">
        <f t="shared" si="309"/>
        <v>100</v>
      </c>
      <c r="V407" s="141">
        <f t="shared" si="310"/>
        <v>105.5895865237366</v>
      </c>
      <c r="W407" s="198"/>
    </row>
    <row r="408" spans="1:23">
      <c r="A408" s="197">
        <v>4</v>
      </c>
      <c r="B408" s="139"/>
      <c r="C408" s="197" t="s">
        <v>477</v>
      </c>
      <c r="D408" s="150" t="s">
        <v>21</v>
      </c>
      <c r="E408" s="139"/>
      <c r="F408" s="139"/>
      <c r="G408" s="140"/>
      <c r="H408" s="141"/>
      <c r="I408" s="141"/>
      <c r="J408" s="140"/>
      <c r="K408" s="140"/>
      <c r="L408" s="140"/>
      <c r="M408" s="141"/>
      <c r="N408" s="53"/>
      <c r="O408" s="140" t="s">
        <v>31</v>
      </c>
      <c r="P408" s="140" t="s">
        <v>31</v>
      </c>
      <c r="Q408" s="140" t="s">
        <v>31</v>
      </c>
      <c r="R408" s="140" t="s">
        <v>31</v>
      </c>
      <c r="S408" s="140">
        <v>82.96</v>
      </c>
      <c r="T408" s="140">
        <v>115.48</v>
      </c>
      <c r="U408" s="141">
        <f>P418*1.2/S408*100</f>
        <v>99.995178399228536</v>
      </c>
      <c r="V408" s="141">
        <f t="shared" ref="V408:V409" si="315">T408/S408*100</f>
        <v>139.19961427193829</v>
      </c>
      <c r="W408" s="198"/>
    </row>
    <row r="409" spans="1:23" ht="30">
      <c r="A409" s="199"/>
      <c r="B409" s="139"/>
      <c r="C409" s="199"/>
      <c r="D409" s="150" t="s">
        <v>74</v>
      </c>
      <c r="E409" s="139"/>
      <c r="F409" s="139"/>
      <c r="G409" s="140"/>
      <c r="H409" s="141"/>
      <c r="I409" s="141"/>
      <c r="J409" s="140"/>
      <c r="K409" s="140"/>
      <c r="L409" s="140"/>
      <c r="M409" s="141"/>
      <c r="N409" s="53"/>
      <c r="O409" s="140" t="s">
        <v>31</v>
      </c>
      <c r="P409" s="140" t="s">
        <v>31</v>
      </c>
      <c r="Q409" s="140" t="s">
        <v>31</v>
      </c>
      <c r="R409" s="140" t="s">
        <v>31</v>
      </c>
      <c r="S409" s="140">
        <v>57.86</v>
      </c>
      <c r="T409" s="140">
        <v>61.1</v>
      </c>
      <c r="U409" s="141">
        <f>P419/S409*100</f>
        <v>100</v>
      </c>
      <c r="V409" s="141">
        <f t="shared" si="315"/>
        <v>105.59972347044591</v>
      </c>
      <c r="W409" s="198"/>
    </row>
    <row r="410" spans="1:23">
      <c r="A410" s="197">
        <v>5</v>
      </c>
      <c r="B410" s="89"/>
      <c r="C410" s="197" t="s">
        <v>473</v>
      </c>
      <c r="D410" s="150" t="s">
        <v>20</v>
      </c>
      <c r="E410" s="51">
        <v>8.3000000000000007</v>
      </c>
      <c r="F410" s="51">
        <v>8.3000000000000007</v>
      </c>
      <c r="G410" s="51">
        <v>9.18</v>
      </c>
      <c r="H410" s="52">
        <f t="shared" si="303"/>
        <v>100</v>
      </c>
      <c r="I410" s="52">
        <f t="shared" si="304"/>
        <v>110.60240963855421</v>
      </c>
      <c r="J410" s="51">
        <f t="shared" si="298"/>
        <v>9.18</v>
      </c>
      <c r="K410" s="51">
        <f t="shared" si="314"/>
        <v>9.18</v>
      </c>
      <c r="L410" s="51">
        <v>10.09</v>
      </c>
      <c r="M410" s="52">
        <f t="shared" si="305"/>
        <v>100</v>
      </c>
      <c r="N410" s="53">
        <f t="shared" si="306"/>
        <v>109.91285403050108</v>
      </c>
      <c r="O410" s="66">
        <v>10.09</v>
      </c>
      <c r="P410" s="66">
        <v>11.94</v>
      </c>
      <c r="Q410" s="52">
        <f t="shared" si="307"/>
        <v>100</v>
      </c>
      <c r="R410" s="52">
        <f t="shared" si="308"/>
        <v>118.33498513379584</v>
      </c>
      <c r="S410" s="121">
        <f t="shared" ref="S410:S412" si="316">P410</f>
        <v>11.94</v>
      </c>
      <c r="T410" s="121">
        <v>13.82</v>
      </c>
      <c r="U410" s="141">
        <f t="shared" si="309"/>
        <v>100</v>
      </c>
      <c r="V410" s="141">
        <f t="shared" si="310"/>
        <v>115.74539363484089</v>
      </c>
      <c r="W410" s="198"/>
    </row>
    <row r="411" spans="1:23">
      <c r="A411" s="199"/>
      <c r="B411" s="89"/>
      <c r="C411" s="199"/>
      <c r="D411" s="150" t="s">
        <v>21</v>
      </c>
      <c r="E411" s="51">
        <v>8.18</v>
      </c>
      <c r="F411" s="51">
        <f>E411</f>
        <v>8.18</v>
      </c>
      <c r="G411" s="51">
        <v>8.7799999999999994</v>
      </c>
      <c r="H411" s="52">
        <f t="shared" si="303"/>
        <v>100</v>
      </c>
      <c r="I411" s="52">
        <f t="shared" si="304"/>
        <v>107.33496332518338</v>
      </c>
      <c r="J411" s="51">
        <f t="shared" si="298"/>
        <v>8.7799999999999994</v>
      </c>
      <c r="K411" s="51">
        <f t="shared" si="314"/>
        <v>8.7799999999999994</v>
      </c>
      <c r="L411" s="51">
        <v>9.1</v>
      </c>
      <c r="M411" s="52">
        <f t="shared" si="305"/>
        <v>100</v>
      </c>
      <c r="N411" s="53">
        <f t="shared" si="306"/>
        <v>103.64464692482915</v>
      </c>
      <c r="O411" s="66">
        <v>9.1</v>
      </c>
      <c r="P411" s="66">
        <v>10.37</v>
      </c>
      <c r="Q411" s="52">
        <f t="shared" si="307"/>
        <v>100</v>
      </c>
      <c r="R411" s="52">
        <f t="shared" si="308"/>
        <v>113.95604395604396</v>
      </c>
      <c r="S411" s="121">
        <f t="shared" si="316"/>
        <v>10.37</v>
      </c>
      <c r="T411" s="121">
        <v>10.86</v>
      </c>
      <c r="U411" s="141">
        <f t="shared" si="309"/>
        <v>100</v>
      </c>
      <c r="V411" s="141">
        <f t="shared" si="310"/>
        <v>104.725168756027</v>
      </c>
      <c r="W411" s="198"/>
    </row>
    <row r="412" spans="1:23" s="5" customFormat="1">
      <c r="A412" s="197">
        <v>6</v>
      </c>
      <c r="B412" s="89"/>
      <c r="C412" s="197" t="s">
        <v>474</v>
      </c>
      <c r="D412" s="150" t="s">
        <v>20</v>
      </c>
      <c r="E412" s="89">
        <v>29.51</v>
      </c>
      <c r="F412" s="89">
        <f>E412</f>
        <v>29.51</v>
      </c>
      <c r="G412" s="51">
        <v>32.130000000000003</v>
      </c>
      <c r="H412" s="52">
        <f t="shared" si="303"/>
        <v>100</v>
      </c>
      <c r="I412" s="52">
        <f t="shared" si="304"/>
        <v>108.87834632328024</v>
      </c>
      <c r="J412" s="51">
        <f t="shared" si="298"/>
        <v>32.130000000000003</v>
      </c>
      <c r="K412" s="89">
        <f t="shared" si="314"/>
        <v>32.130000000000003</v>
      </c>
      <c r="L412" s="51">
        <v>35.25</v>
      </c>
      <c r="M412" s="52">
        <f t="shared" si="305"/>
        <v>100</v>
      </c>
      <c r="N412" s="53">
        <f t="shared" si="306"/>
        <v>109.71055088702147</v>
      </c>
      <c r="O412" s="66">
        <v>33.520000000000003</v>
      </c>
      <c r="P412" s="66">
        <v>33.520000000000003</v>
      </c>
      <c r="Q412" s="52">
        <f t="shared" si="307"/>
        <v>95.092198581560297</v>
      </c>
      <c r="R412" s="52">
        <f t="shared" si="308"/>
        <v>100</v>
      </c>
      <c r="S412" s="121">
        <f t="shared" si="316"/>
        <v>33.520000000000003</v>
      </c>
      <c r="T412" s="121">
        <v>34.799999999999997</v>
      </c>
      <c r="U412" s="141">
        <f t="shared" si="309"/>
        <v>100</v>
      </c>
      <c r="V412" s="141">
        <f t="shared" si="310"/>
        <v>103.81861575178996</v>
      </c>
      <c r="W412" s="198"/>
    </row>
    <row r="413" spans="1:23" s="5" customFormat="1" ht="30">
      <c r="A413" s="198"/>
      <c r="B413" s="89"/>
      <c r="C413" s="198"/>
      <c r="D413" s="150" t="s">
        <v>24</v>
      </c>
      <c r="E413" s="89">
        <f>E412</f>
        <v>29.51</v>
      </c>
      <c r="F413" s="89">
        <f>F412</f>
        <v>29.51</v>
      </c>
      <c r="G413" s="51">
        <v>30.99</v>
      </c>
      <c r="H413" s="52">
        <f>H412</f>
        <v>100</v>
      </c>
      <c r="I413" s="52">
        <f>G413/F413*100</f>
        <v>105.01524906811251</v>
      </c>
      <c r="J413" s="51">
        <f t="shared" si="298"/>
        <v>30.99</v>
      </c>
      <c r="K413" s="89">
        <f t="shared" si="314"/>
        <v>30.99</v>
      </c>
      <c r="L413" s="51">
        <v>32.32</v>
      </c>
      <c r="M413" s="52">
        <f t="shared" si="305"/>
        <v>100</v>
      </c>
      <c r="N413" s="53">
        <f t="shared" si="306"/>
        <v>104.2917070022588</v>
      </c>
      <c r="O413" s="66">
        <v>32.32</v>
      </c>
      <c r="P413" s="66">
        <v>32.799999999999997</v>
      </c>
      <c r="Q413" s="52">
        <f t="shared" si="307"/>
        <v>100</v>
      </c>
      <c r="R413" s="52">
        <f t="shared" si="308"/>
        <v>101.48514851485149</v>
      </c>
      <c r="S413" s="121">
        <f>P413</f>
        <v>32.799999999999997</v>
      </c>
      <c r="T413" s="121">
        <f>ROUND(S413*1.056,2)</f>
        <v>34.64</v>
      </c>
      <c r="U413" s="141">
        <f t="shared" si="309"/>
        <v>100</v>
      </c>
      <c r="V413" s="141">
        <f t="shared" si="310"/>
        <v>105.60975609756098</v>
      </c>
      <c r="W413" s="198"/>
    </row>
    <row r="414" spans="1:23" s="5" customFormat="1" ht="15" customHeight="1">
      <c r="A414" s="198"/>
      <c r="B414" s="89"/>
      <c r="C414" s="198"/>
      <c r="D414" s="150" t="s">
        <v>21</v>
      </c>
      <c r="E414" s="89">
        <v>17.760000000000002</v>
      </c>
      <c r="F414" s="89">
        <f>E414</f>
        <v>17.760000000000002</v>
      </c>
      <c r="G414" s="51">
        <v>19.72</v>
      </c>
      <c r="H414" s="52">
        <f t="shared" si="303"/>
        <v>100</v>
      </c>
      <c r="I414" s="52">
        <f t="shared" si="304"/>
        <v>111.03603603603602</v>
      </c>
      <c r="J414" s="51">
        <f t="shared" si="298"/>
        <v>19.72</v>
      </c>
      <c r="K414" s="89">
        <f t="shared" si="314"/>
        <v>19.72</v>
      </c>
      <c r="L414" s="51">
        <v>20.79</v>
      </c>
      <c r="M414" s="52">
        <f t="shared" si="305"/>
        <v>100</v>
      </c>
      <c r="N414" s="53">
        <f t="shared" si="306"/>
        <v>105.42596348884381</v>
      </c>
      <c r="O414" s="66">
        <v>20.239999999999998</v>
      </c>
      <c r="P414" s="66">
        <v>20.239999999999998</v>
      </c>
      <c r="Q414" s="52">
        <f t="shared" si="307"/>
        <v>97.354497354497354</v>
      </c>
      <c r="R414" s="52">
        <f t="shared" si="308"/>
        <v>100</v>
      </c>
      <c r="S414" s="121">
        <f>P414</f>
        <v>20.239999999999998</v>
      </c>
      <c r="T414" s="121">
        <v>29.69</v>
      </c>
      <c r="U414" s="141">
        <f t="shared" si="309"/>
        <v>100</v>
      </c>
      <c r="V414" s="141">
        <f t="shared" si="310"/>
        <v>146.68972332015812</v>
      </c>
      <c r="W414" s="198"/>
    </row>
    <row r="415" spans="1:23" s="5" customFormat="1" ht="30">
      <c r="A415" s="199"/>
      <c r="B415" s="89"/>
      <c r="C415" s="199"/>
      <c r="D415" s="150" t="s">
        <v>74</v>
      </c>
      <c r="E415" s="89">
        <f>E414</f>
        <v>17.760000000000002</v>
      </c>
      <c r="F415" s="89">
        <f>F414</f>
        <v>17.760000000000002</v>
      </c>
      <c r="G415" s="51">
        <v>18.649999999999999</v>
      </c>
      <c r="H415" s="52">
        <f>H414</f>
        <v>100</v>
      </c>
      <c r="I415" s="52">
        <f t="shared" si="304"/>
        <v>105.01126126126124</v>
      </c>
      <c r="J415" s="51">
        <f t="shared" si="298"/>
        <v>18.649999999999999</v>
      </c>
      <c r="K415" s="51">
        <f t="shared" si="314"/>
        <v>18.649999999999999</v>
      </c>
      <c r="L415" s="51">
        <v>19.45</v>
      </c>
      <c r="M415" s="52">
        <f t="shared" ref="M415" si="317">K415/J415*100</f>
        <v>100</v>
      </c>
      <c r="N415" s="53">
        <f t="shared" ref="N415" si="318">L415/K415*100</f>
        <v>104.28954423592494</v>
      </c>
      <c r="O415" s="66">
        <v>19.45</v>
      </c>
      <c r="P415" s="66">
        <v>19.739999999999998</v>
      </c>
      <c r="Q415" s="52">
        <f t="shared" si="307"/>
        <v>100</v>
      </c>
      <c r="R415" s="52">
        <f t="shared" si="308"/>
        <v>101.49100257069408</v>
      </c>
      <c r="S415" s="121">
        <f>P415</f>
        <v>19.739999999999998</v>
      </c>
      <c r="T415" s="121">
        <f>ROUND(S415*1.056,2)</f>
        <v>20.85</v>
      </c>
      <c r="U415" s="141">
        <f t="shared" si="309"/>
        <v>100</v>
      </c>
      <c r="V415" s="141">
        <f t="shared" si="310"/>
        <v>105.62310030395139</v>
      </c>
      <c r="W415" s="198"/>
    </row>
    <row r="416" spans="1:23" s="5" customFormat="1">
      <c r="A416" s="197">
        <v>7</v>
      </c>
      <c r="B416" s="89"/>
      <c r="C416" s="197" t="s">
        <v>475</v>
      </c>
      <c r="D416" s="150" t="s">
        <v>20</v>
      </c>
      <c r="E416" s="89">
        <v>31.88</v>
      </c>
      <c r="F416" s="89">
        <f>E416</f>
        <v>31.88</v>
      </c>
      <c r="G416" s="51">
        <v>34.68</v>
      </c>
      <c r="H416" s="52">
        <f t="shared" si="303"/>
        <v>100</v>
      </c>
      <c r="I416" s="52">
        <f t="shared" si="304"/>
        <v>108.78293601003763</v>
      </c>
      <c r="J416" s="51">
        <f t="shared" si="298"/>
        <v>34.68</v>
      </c>
      <c r="K416" s="89">
        <f t="shared" si="314"/>
        <v>34.68</v>
      </c>
      <c r="L416" s="51">
        <v>41.9</v>
      </c>
      <c r="M416" s="52">
        <f t="shared" si="305"/>
        <v>100</v>
      </c>
      <c r="N416" s="53">
        <f t="shared" si="306"/>
        <v>120.81891580161476</v>
      </c>
      <c r="O416" s="66">
        <v>37.47</v>
      </c>
      <c r="P416" s="66">
        <v>37.47</v>
      </c>
      <c r="Q416" s="52">
        <f t="shared" si="307"/>
        <v>89.427207637231504</v>
      </c>
      <c r="R416" s="52">
        <f t="shared" si="308"/>
        <v>100</v>
      </c>
      <c r="S416" s="121">
        <f>P416</f>
        <v>37.47</v>
      </c>
      <c r="T416" s="121"/>
      <c r="U416" s="141">
        <f t="shared" si="309"/>
        <v>100</v>
      </c>
      <c r="V416" s="141">
        <f t="shared" si="310"/>
        <v>0</v>
      </c>
      <c r="W416" s="198"/>
    </row>
    <row r="417" spans="1:23" s="5" customFormat="1" ht="30">
      <c r="A417" s="198"/>
      <c r="B417" s="89"/>
      <c r="C417" s="198"/>
      <c r="D417" s="150" t="s">
        <v>24</v>
      </c>
      <c r="E417" s="89">
        <v>37.619999999999997</v>
      </c>
      <c r="F417" s="89">
        <v>37.619999999999997</v>
      </c>
      <c r="G417" s="51">
        <v>39.49</v>
      </c>
      <c r="H417" s="52">
        <f t="shared" si="303"/>
        <v>100</v>
      </c>
      <c r="I417" s="52">
        <f t="shared" si="304"/>
        <v>104.97076023391814</v>
      </c>
      <c r="J417" s="51">
        <f t="shared" si="298"/>
        <v>39.49</v>
      </c>
      <c r="K417" s="51">
        <f t="shared" si="314"/>
        <v>39.49</v>
      </c>
      <c r="L417" s="51">
        <v>41.19</v>
      </c>
      <c r="M417" s="52">
        <f t="shared" si="305"/>
        <v>100</v>
      </c>
      <c r="N417" s="53">
        <f t="shared" si="306"/>
        <v>104.30488731324385</v>
      </c>
      <c r="O417" s="66">
        <v>41.89</v>
      </c>
      <c r="P417" s="66">
        <v>42.52</v>
      </c>
      <c r="Q417" s="52">
        <f t="shared" si="307"/>
        <v>101.69944161204177</v>
      </c>
      <c r="R417" s="52">
        <f t="shared" si="308"/>
        <v>101.50393888756267</v>
      </c>
      <c r="S417" s="121">
        <f>P417</f>
        <v>42.52</v>
      </c>
      <c r="T417" s="121">
        <f>ROUND(S417*1.056,2)</f>
        <v>44.9</v>
      </c>
      <c r="U417" s="141">
        <f t="shared" si="309"/>
        <v>100</v>
      </c>
      <c r="V417" s="141">
        <f t="shared" si="310"/>
        <v>105.59736594543743</v>
      </c>
      <c r="W417" s="198"/>
    </row>
    <row r="418" spans="1:23" s="5" customFormat="1" ht="30.75" customHeight="1">
      <c r="A418" s="198"/>
      <c r="B418" s="89"/>
      <c r="C418" s="198"/>
      <c r="D418" s="150" t="s">
        <v>478</v>
      </c>
      <c r="E418" s="89">
        <v>44.54</v>
      </c>
      <c r="F418" s="89">
        <f>E418</f>
        <v>44.54</v>
      </c>
      <c r="G418" s="51">
        <v>50.68</v>
      </c>
      <c r="H418" s="52">
        <f t="shared" si="303"/>
        <v>100</v>
      </c>
      <c r="I418" s="52">
        <f t="shared" si="304"/>
        <v>113.7853614728334</v>
      </c>
      <c r="J418" s="51">
        <f t="shared" si="298"/>
        <v>50.68</v>
      </c>
      <c r="K418" s="89">
        <f t="shared" si="314"/>
        <v>50.68</v>
      </c>
      <c r="L418" s="51">
        <v>64.83</v>
      </c>
      <c r="M418" s="52">
        <f t="shared" si="305"/>
        <v>100</v>
      </c>
      <c r="N418" s="53">
        <f t="shared" si="306"/>
        <v>127.92028413575373</v>
      </c>
      <c r="O418" s="66">
        <v>64.83</v>
      </c>
      <c r="P418" s="66">
        <v>69.13</v>
      </c>
      <c r="Q418" s="52">
        <f t="shared" si="307"/>
        <v>100</v>
      </c>
      <c r="R418" s="52">
        <f t="shared" si="308"/>
        <v>106.63273175998766</v>
      </c>
      <c r="S418" s="121" t="s">
        <v>31</v>
      </c>
      <c r="T418" s="140" t="s">
        <v>31</v>
      </c>
      <c r="U418" s="140" t="s">
        <v>31</v>
      </c>
      <c r="V418" s="140" t="s">
        <v>31</v>
      </c>
      <c r="W418" s="198"/>
    </row>
    <row r="419" spans="1:23" s="5" customFormat="1" ht="30" customHeight="1">
      <c r="A419" s="199"/>
      <c r="B419" s="89"/>
      <c r="C419" s="199"/>
      <c r="D419" s="150" t="s">
        <v>479</v>
      </c>
      <c r="E419" s="51">
        <v>51.19</v>
      </c>
      <c r="F419" s="51">
        <v>51.19</v>
      </c>
      <c r="G419" s="51">
        <v>53.75</v>
      </c>
      <c r="H419" s="52">
        <f t="shared" si="303"/>
        <v>100</v>
      </c>
      <c r="I419" s="52">
        <f t="shared" si="304"/>
        <v>105.00097675327214</v>
      </c>
      <c r="J419" s="51">
        <f t="shared" si="298"/>
        <v>53.75</v>
      </c>
      <c r="K419" s="51">
        <f t="shared" si="314"/>
        <v>53.75</v>
      </c>
      <c r="L419" s="51">
        <v>56.06</v>
      </c>
      <c r="M419" s="52">
        <f t="shared" si="305"/>
        <v>100</v>
      </c>
      <c r="N419" s="53">
        <f t="shared" si="306"/>
        <v>104.29767441860464</v>
      </c>
      <c r="O419" s="66">
        <v>57.01</v>
      </c>
      <c r="P419" s="66">
        <v>57.86</v>
      </c>
      <c r="Q419" s="52">
        <f t="shared" si="307"/>
        <v>101.69461291473421</v>
      </c>
      <c r="R419" s="52">
        <f t="shared" si="308"/>
        <v>101.49096649710579</v>
      </c>
      <c r="S419" s="140" t="s">
        <v>31</v>
      </c>
      <c r="T419" s="140" t="s">
        <v>31</v>
      </c>
      <c r="U419" s="140" t="s">
        <v>31</v>
      </c>
      <c r="V419" s="140" t="s">
        <v>31</v>
      </c>
      <c r="W419" s="199"/>
    </row>
    <row r="420" spans="1:23" s="5" customFormat="1" ht="24" customHeight="1">
      <c r="A420" s="201" t="s">
        <v>27</v>
      </c>
      <c r="B420" s="202"/>
      <c r="C420" s="202"/>
      <c r="D420" s="202"/>
      <c r="E420" s="202"/>
      <c r="F420" s="202"/>
      <c r="G420" s="202"/>
      <c r="H420" s="202"/>
      <c r="I420" s="202"/>
      <c r="J420" s="202"/>
      <c r="K420" s="202"/>
      <c r="L420" s="202"/>
      <c r="M420" s="202"/>
      <c r="N420" s="202"/>
      <c r="O420" s="202"/>
      <c r="P420" s="202"/>
      <c r="Q420" s="202"/>
      <c r="R420" s="202"/>
      <c r="S420" s="202"/>
      <c r="T420" s="202"/>
      <c r="U420" s="202"/>
      <c r="V420" s="202"/>
      <c r="W420" s="203"/>
    </row>
    <row r="421" spans="1:23" ht="33" customHeight="1">
      <c r="A421" s="197">
        <v>1</v>
      </c>
      <c r="B421" s="89"/>
      <c r="C421" s="200" t="s">
        <v>369</v>
      </c>
      <c r="D421" s="89" t="s">
        <v>20</v>
      </c>
      <c r="E421" s="51"/>
      <c r="F421" s="51"/>
      <c r="G421" s="51"/>
      <c r="H421" s="51"/>
      <c r="I421" s="52"/>
      <c r="J421" s="51" t="s">
        <v>31</v>
      </c>
      <c r="K421" s="51" t="s">
        <v>31</v>
      </c>
      <c r="L421" s="51" t="s">
        <v>31</v>
      </c>
      <c r="M421" s="51" t="s">
        <v>31</v>
      </c>
      <c r="N421" s="53" t="s">
        <v>31</v>
      </c>
      <c r="O421" s="52" t="s">
        <v>31</v>
      </c>
      <c r="P421" s="152">
        <v>33.19</v>
      </c>
      <c r="Q421" s="54" t="s">
        <v>31</v>
      </c>
      <c r="R421" s="54">
        <v>1</v>
      </c>
      <c r="S421" s="109">
        <v>33.19</v>
      </c>
      <c r="T421" s="109">
        <v>33.81</v>
      </c>
      <c r="U421" s="161">
        <v>1</v>
      </c>
      <c r="V421" s="161">
        <f>T421/S421</f>
        <v>1.0186803253992167</v>
      </c>
      <c r="W421" s="197" t="s">
        <v>517</v>
      </c>
    </row>
    <row r="422" spans="1:23" ht="29.25" customHeight="1">
      <c r="A422" s="199"/>
      <c r="B422" s="89"/>
      <c r="C422" s="200"/>
      <c r="D422" s="89" t="str">
        <f>D423</f>
        <v>льготный тариф на питьевую воду для населения</v>
      </c>
      <c r="E422" s="51"/>
      <c r="F422" s="51"/>
      <c r="G422" s="51"/>
      <c r="H422" s="51"/>
      <c r="I422" s="52"/>
      <c r="J422" s="51" t="s">
        <v>31</v>
      </c>
      <c r="K422" s="51" t="s">
        <v>31</v>
      </c>
      <c r="L422" s="51" t="s">
        <v>31</v>
      </c>
      <c r="M422" s="51" t="s">
        <v>31</v>
      </c>
      <c r="N422" s="53" t="s">
        <v>31</v>
      </c>
      <c r="O422" s="52" t="s">
        <v>31</v>
      </c>
      <c r="P422" s="152">
        <v>23.09</v>
      </c>
      <c r="Q422" s="54" t="s">
        <v>31</v>
      </c>
      <c r="R422" s="54">
        <v>1</v>
      </c>
      <c r="S422" s="109">
        <v>23.09</v>
      </c>
      <c r="T422" s="109">
        <v>24.38</v>
      </c>
      <c r="U422" s="161">
        <v>1</v>
      </c>
      <c r="V422" s="161">
        <f t="shared" ref="V422:V439" si="319">T422/S422</f>
        <v>1.0558683412732783</v>
      </c>
      <c r="W422" s="198"/>
    </row>
    <row r="423" spans="1:23" ht="45" customHeight="1">
      <c r="A423" s="198">
        <v>2</v>
      </c>
      <c r="B423" s="89"/>
      <c r="C423" s="197" t="s">
        <v>370</v>
      </c>
      <c r="D423" s="89" t="s">
        <v>24</v>
      </c>
      <c r="E423" s="51">
        <v>35.29</v>
      </c>
      <c r="F423" s="51">
        <v>35.29</v>
      </c>
      <c r="G423" s="51">
        <v>36.770000000000003</v>
      </c>
      <c r="H423" s="51">
        <v>100</v>
      </c>
      <c r="I423" s="52">
        <f t="shared" ref="I423" si="320">G423/F423*100</f>
        <v>104.19382261263814</v>
      </c>
      <c r="J423" s="51">
        <v>36.770000000000003</v>
      </c>
      <c r="K423" s="51">
        <v>36.770000000000003</v>
      </c>
      <c r="L423" s="51">
        <v>38.76</v>
      </c>
      <c r="M423" s="51">
        <v>100</v>
      </c>
      <c r="N423" s="53">
        <v>105.41202066902365</v>
      </c>
      <c r="O423" s="52" t="s">
        <v>31</v>
      </c>
      <c r="P423" s="152">
        <v>38.76</v>
      </c>
      <c r="Q423" s="54" t="s">
        <v>31</v>
      </c>
      <c r="R423" s="54">
        <v>1</v>
      </c>
      <c r="S423" s="109">
        <v>38.36</v>
      </c>
      <c r="T423" s="109">
        <v>38.36</v>
      </c>
      <c r="U423" s="161">
        <f>S423/P423</f>
        <v>0.98968008255933959</v>
      </c>
      <c r="V423" s="161">
        <f t="shared" si="319"/>
        <v>1</v>
      </c>
      <c r="W423" s="198"/>
    </row>
    <row r="424" spans="1:23" ht="32.25" customHeight="1">
      <c r="A424" s="198"/>
      <c r="B424" s="89"/>
      <c r="C424" s="198"/>
      <c r="D424" s="89" t="s">
        <v>282</v>
      </c>
      <c r="E424" s="51" t="s">
        <v>31</v>
      </c>
      <c r="F424" s="51" t="s">
        <v>31</v>
      </c>
      <c r="G424" s="51" t="s">
        <v>31</v>
      </c>
      <c r="H424" s="51" t="s">
        <v>31</v>
      </c>
      <c r="I424" s="52" t="s">
        <v>31</v>
      </c>
      <c r="J424" s="51" t="s">
        <v>31</v>
      </c>
      <c r="K424" s="51">
        <v>36.770000000000003</v>
      </c>
      <c r="L424" s="51">
        <v>38.35</v>
      </c>
      <c r="M424" s="51" t="s">
        <v>31</v>
      </c>
      <c r="N424" s="53">
        <v>104.29698123470219</v>
      </c>
      <c r="O424" s="52" t="s">
        <v>31</v>
      </c>
      <c r="P424" s="152">
        <v>38.76</v>
      </c>
      <c r="Q424" s="54" t="s">
        <v>31</v>
      </c>
      <c r="R424" s="54">
        <v>1.0106910039113428</v>
      </c>
      <c r="S424" s="109">
        <v>38.36</v>
      </c>
      <c r="T424" s="109">
        <v>38.36</v>
      </c>
      <c r="U424" s="161">
        <f t="shared" ref="U424:U437" si="321">S424/P424</f>
        <v>0.98968008255933959</v>
      </c>
      <c r="V424" s="161">
        <f t="shared" si="319"/>
        <v>1</v>
      </c>
      <c r="W424" s="198"/>
    </row>
    <row r="425" spans="1:23" ht="45" customHeight="1">
      <c r="A425" s="198"/>
      <c r="B425" s="89"/>
      <c r="C425" s="198"/>
      <c r="D425" s="89" t="s">
        <v>257</v>
      </c>
      <c r="E425" s="51" t="s">
        <v>31</v>
      </c>
      <c r="F425" s="51">
        <v>18.36</v>
      </c>
      <c r="G425" s="51">
        <v>19.28</v>
      </c>
      <c r="H425" s="51" t="s">
        <v>31</v>
      </c>
      <c r="I425" s="52">
        <f>G425/F425*100</f>
        <v>105.01089324618738</v>
      </c>
      <c r="J425" s="51">
        <v>19.28</v>
      </c>
      <c r="K425" s="51">
        <v>19.28</v>
      </c>
      <c r="L425" s="51">
        <v>20.11</v>
      </c>
      <c r="M425" s="51" t="s">
        <v>31</v>
      </c>
      <c r="N425" s="53">
        <v>104.30497925311202</v>
      </c>
      <c r="O425" s="52" t="s">
        <v>31</v>
      </c>
      <c r="P425" s="152">
        <v>20.41</v>
      </c>
      <c r="Q425" s="54" t="s">
        <v>31</v>
      </c>
      <c r="R425" s="54">
        <v>1.014917951268026</v>
      </c>
      <c r="S425" s="109">
        <v>20.41</v>
      </c>
      <c r="T425" s="109">
        <v>21.55</v>
      </c>
      <c r="U425" s="161">
        <f t="shared" si="321"/>
        <v>1</v>
      </c>
      <c r="V425" s="161">
        <f t="shared" si="319"/>
        <v>1.0558549730524254</v>
      </c>
      <c r="W425" s="198"/>
    </row>
    <row r="426" spans="1:23" ht="30" customHeight="1">
      <c r="A426" s="198"/>
      <c r="B426" s="89"/>
      <c r="C426" s="198"/>
      <c r="D426" s="89" t="s">
        <v>518</v>
      </c>
      <c r="E426" s="51">
        <v>35.29</v>
      </c>
      <c r="F426" s="51">
        <v>35.29</v>
      </c>
      <c r="G426" s="51">
        <v>36.770000000000003</v>
      </c>
      <c r="H426" s="51">
        <f t="shared" ref="H426" si="322">F426/E426*100</f>
        <v>100</v>
      </c>
      <c r="I426" s="52">
        <f>G426/F426*100</f>
        <v>104.19382261263814</v>
      </c>
      <c r="J426" s="51">
        <v>36.770000000000003</v>
      </c>
      <c r="K426" s="51">
        <v>36.770000000000003</v>
      </c>
      <c r="L426" s="51">
        <v>38.76</v>
      </c>
      <c r="M426" s="51">
        <v>100</v>
      </c>
      <c r="N426" s="53">
        <v>105.41202066902365</v>
      </c>
      <c r="O426" s="51" t="s">
        <v>31</v>
      </c>
      <c r="P426" s="152">
        <v>38.76</v>
      </c>
      <c r="Q426" s="54" t="s">
        <v>31</v>
      </c>
      <c r="R426" s="54">
        <v>1</v>
      </c>
      <c r="S426" s="109">
        <v>38.36</v>
      </c>
      <c r="T426" s="109">
        <v>38.36</v>
      </c>
      <c r="U426" s="161">
        <f t="shared" si="321"/>
        <v>0.98968008255933959</v>
      </c>
      <c r="V426" s="161">
        <f t="shared" si="319"/>
        <v>1</v>
      </c>
      <c r="W426" s="198"/>
    </row>
    <row r="427" spans="1:23" ht="30">
      <c r="A427" s="199"/>
      <c r="B427" s="89"/>
      <c r="C427" s="199"/>
      <c r="D427" s="89" t="s">
        <v>200</v>
      </c>
      <c r="E427" s="51" t="s">
        <v>31</v>
      </c>
      <c r="F427" s="51" t="s">
        <v>31</v>
      </c>
      <c r="G427" s="51" t="s">
        <v>31</v>
      </c>
      <c r="H427" s="51" t="s">
        <v>31</v>
      </c>
      <c r="I427" s="52" t="s">
        <v>31</v>
      </c>
      <c r="J427" s="51" t="s">
        <v>31</v>
      </c>
      <c r="K427" s="51">
        <v>36.770000000000003</v>
      </c>
      <c r="L427" s="51">
        <v>38.35</v>
      </c>
      <c r="M427" s="51" t="s">
        <v>31</v>
      </c>
      <c r="N427" s="53">
        <v>104.29698123470219</v>
      </c>
      <c r="O427" s="51" t="s">
        <v>31</v>
      </c>
      <c r="P427" s="152">
        <v>38.76</v>
      </c>
      <c r="Q427" s="54" t="s">
        <v>31</v>
      </c>
      <c r="R427" s="54">
        <v>1.0106910039113428</v>
      </c>
      <c r="S427" s="109">
        <v>38.36</v>
      </c>
      <c r="T427" s="109">
        <v>38.36</v>
      </c>
      <c r="U427" s="161">
        <f t="shared" si="321"/>
        <v>0.98968008255933959</v>
      </c>
      <c r="V427" s="161">
        <f t="shared" si="319"/>
        <v>1</v>
      </c>
      <c r="W427" s="198"/>
    </row>
    <row r="428" spans="1:23" ht="45" customHeight="1">
      <c r="A428" s="197">
        <v>3</v>
      </c>
      <c r="B428" s="89"/>
      <c r="C428" s="197" t="s">
        <v>371</v>
      </c>
      <c r="D428" s="89" t="s">
        <v>72</v>
      </c>
      <c r="E428" s="51"/>
      <c r="F428" s="51"/>
      <c r="G428" s="51"/>
      <c r="H428" s="51"/>
      <c r="I428" s="52"/>
      <c r="J428" s="51" t="s">
        <v>31</v>
      </c>
      <c r="K428" s="51" t="s">
        <v>31</v>
      </c>
      <c r="L428" s="51" t="s">
        <v>31</v>
      </c>
      <c r="M428" s="51" t="s">
        <v>31</v>
      </c>
      <c r="N428" s="53" t="s">
        <v>31</v>
      </c>
      <c r="O428" s="51" t="s">
        <v>31</v>
      </c>
      <c r="P428" s="152">
        <v>31</v>
      </c>
      <c r="Q428" s="54" t="s">
        <v>31</v>
      </c>
      <c r="R428" s="54">
        <v>1.05</v>
      </c>
      <c r="S428" s="109">
        <v>31</v>
      </c>
      <c r="T428" s="109">
        <v>32.74</v>
      </c>
      <c r="U428" s="161">
        <f t="shared" si="321"/>
        <v>1</v>
      </c>
      <c r="V428" s="161">
        <f t="shared" si="319"/>
        <v>1.0561290322580645</v>
      </c>
      <c r="W428" s="198"/>
    </row>
    <row r="429" spans="1:23" ht="45" customHeight="1">
      <c r="A429" s="199"/>
      <c r="B429" s="89"/>
      <c r="C429" s="199"/>
      <c r="D429" s="89" t="s">
        <v>276</v>
      </c>
      <c r="E429" s="51"/>
      <c r="F429" s="51"/>
      <c r="G429" s="51"/>
      <c r="H429" s="51"/>
      <c r="I429" s="52"/>
      <c r="J429" s="51" t="s">
        <v>31</v>
      </c>
      <c r="K429" s="51" t="s">
        <v>31</v>
      </c>
      <c r="L429" s="51" t="s">
        <v>31</v>
      </c>
      <c r="M429" s="51" t="s">
        <v>31</v>
      </c>
      <c r="N429" s="53" t="s">
        <v>31</v>
      </c>
      <c r="O429" s="51" t="s">
        <v>31</v>
      </c>
      <c r="P429" s="152">
        <v>32.18</v>
      </c>
      <c r="Q429" s="54" t="s">
        <v>31</v>
      </c>
      <c r="R429" s="54">
        <v>1.01</v>
      </c>
      <c r="S429" s="109">
        <v>32.18</v>
      </c>
      <c r="T429" s="109">
        <v>32.74</v>
      </c>
      <c r="U429" s="161">
        <f t="shared" si="321"/>
        <v>1</v>
      </c>
      <c r="V429" s="161">
        <f t="shared" si="319"/>
        <v>1.0174021131137354</v>
      </c>
      <c r="W429" s="198"/>
    </row>
    <row r="430" spans="1:23">
      <c r="A430" s="197">
        <v>4</v>
      </c>
      <c r="B430" s="89"/>
      <c r="C430" s="197" t="s">
        <v>372</v>
      </c>
      <c r="D430" s="89" t="s">
        <v>519</v>
      </c>
      <c r="E430" s="51"/>
      <c r="F430" s="51"/>
      <c r="G430" s="51"/>
      <c r="H430" s="51"/>
      <c r="I430" s="52"/>
      <c r="J430" s="51" t="s">
        <v>31</v>
      </c>
      <c r="K430" s="51" t="s">
        <v>31</v>
      </c>
      <c r="L430" s="51" t="s">
        <v>31</v>
      </c>
      <c r="M430" s="51" t="s">
        <v>31</v>
      </c>
      <c r="N430" s="53" t="s">
        <v>31</v>
      </c>
      <c r="O430" s="51" t="s">
        <v>31</v>
      </c>
      <c r="P430" s="152">
        <v>44.98</v>
      </c>
      <c r="Q430" s="54" t="s">
        <v>31</v>
      </c>
      <c r="R430" s="54">
        <v>1</v>
      </c>
      <c r="S430" s="109">
        <v>44.98</v>
      </c>
      <c r="T430" s="109">
        <v>45.94</v>
      </c>
      <c r="U430" s="161">
        <f t="shared" si="321"/>
        <v>1</v>
      </c>
      <c r="V430" s="161">
        <f t="shared" si="319"/>
        <v>1.0213428190306804</v>
      </c>
      <c r="W430" s="198"/>
    </row>
    <row r="431" spans="1:23" ht="30">
      <c r="A431" s="198"/>
      <c r="B431" s="89"/>
      <c r="C431" s="198"/>
      <c r="D431" s="89" t="s">
        <v>520</v>
      </c>
      <c r="E431" s="51"/>
      <c r="F431" s="51"/>
      <c r="G431" s="51"/>
      <c r="H431" s="51"/>
      <c r="I431" s="52"/>
      <c r="J431" s="51" t="s">
        <v>31</v>
      </c>
      <c r="K431" s="51" t="s">
        <v>31</v>
      </c>
      <c r="L431" s="51" t="s">
        <v>31</v>
      </c>
      <c r="M431" s="51" t="s">
        <v>31</v>
      </c>
      <c r="N431" s="53" t="s">
        <v>31</v>
      </c>
      <c r="O431" s="51" t="s">
        <v>31</v>
      </c>
      <c r="P431" s="152">
        <v>22.55</v>
      </c>
      <c r="Q431" s="54" t="s">
        <v>31</v>
      </c>
      <c r="R431" s="54">
        <v>1.01</v>
      </c>
      <c r="S431" s="109">
        <v>22.55</v>
      </c>
      <c r="T431" s="109">
        <v>23.81</v>
      </c>
      <c r="U431" s="161">
        <f t="shared" si="321"/>
        <v>1</v>
      </c>
      <c r="V431" s="161">
        <f t="shared" si="319"/>
        <v>1.0558758314855874</v>
      </c>
      <c r="W431" s="198"/>
    </row>
    <row r="432" spans="1:23" ht="30">
      <c r="A432" s="198"/>
      <c r="B432" s="89"/>
      <c r="C432" s="198"/>
      <c r="D432" s="89" t="s">
        <v>290</v>
      </c>
      <c r="E432" s="51"/>
      <c r="F432" s="51"/>
      <c r="G432" s="51"/>
      <c r="H432" s="51"/>
      <c r="I432" s="52"/>
      <c r="J432" s="51" t="s">
        <v>31</v>
      </c>
      <c r="K432" s="51" t="s">
        <v>31</v>
      </c>
      <c r="L432" s="51" t="s">
        <v>31</v>
      </c>
      <c r="M432" s="51" t="s">
        <v>31</v>
      </c>
      <c r="N432" s="53" t="s">
        <v>31</v>
      </c>
      <c r="O432" s="51" t="s">
        <v>31</v>
      </c>
      <c r="P432" s="152">
        <v>44.98</v>
      </c>
      <c r="Q432" s="54" t="s">
        <v>31</v>
      </c>
      <c r="R432" s="54">
        <v>1.363030303030303</v>
      </c>
      <c r="S432" s="109">
        <v>44.98</v>
      </c>
      <c r="T432" s="109">
        <v>45.94</v>
      </c>
      <c r="U432" s="161">
        <f t="shared" si="321"/>
        <v>1</v>
      </c>
      <c r="V432" s="161">
        <f t="shared" si="319"/>
        <v>1.0213428190306804</v>
      </c>
      <c r="W432" s="198"/>
    </row>
    <row r="433" spans="1:23" ht="30">
      <c r="A433" s="199"/>
      <c r="B433" s="89"/>
      <c r="C433" s="199"/>
      <c r="D433" s="89" t="s">
        <v>521</v>
      </c>
      <c r="E433" s="51"/>
      <c r="F433" s="51"/>
      <c r="G433" s="51"/>
      <c r="H433" s="51"/>
      <c r="I433" s="52"/>
      <c r="J433" s="51" t="s">
        <v>31</v>
      </c>
      <c r="K433" s="51" t="s">
        <v>31</v>
      </c>
      <c r="L433" s="51" t="s">
        <v>31</v>
      </c>
      <c r="M433" s="51" t="s">
        <v>31</v>
      </c>
      <c r="N433" s="53" t="s">
        <v>31</v>
      </c>
      <c r="O433" s="51" t="s">
        <v>31</v>
      </c>
      <c r="P433" s="152">
        <v>32.33</v>
      </c>
      <c r="Q433" s="54" t="s">
        <v>31</v>
      </c>
      <c r="R433" s="54">
        <v>1.01</v>
      </c>
      <c r="S433" s="109">
        <v>32.33</v>
      </c>
      <c r="T433" s="109">
        <v>34.14</v>
      </c>
      <c r="U433" s="161">
        <f t="shared" si="321"/>
        <v>1</v>
      </c>
      <c r="V433" s="161">
        <f t="shared" si="319"/>
        <v>1.055985153108568</v>
      </c>
      <c r="W433" s="198"/>
    </row>
    <row r="434" spans="1:23" ht="30" customHeight="1">
      <c r="A434" s="197">
        <v>5</v>
      </c>
      <c r="B434" s="89"/>
      <c r="C434" s="197" t="s">
        <v>373</v>
      </c>
      <c r="D434" s="89" t="s">
        <v>291</v>
      </c>
      <c r="E434" s="51"/>
      <c r="F434" s="51"/>
      <c r="G434" s="51"/>
      <c r="H434" s="51"/>
      <c r="I434" s="52"/>
      <c r="J434" s="51" t="s">
        <v>31</v>
      </c>
      <c r="K434" s="51" t="s">
        <v>31</v>
      </c>
      <c r="L434" s="51" t="s">
        <v>31</v>
      </c>
      <c r="M434" s="51" t="s">
        <v>31</v>
      </c>
      <c r="N434" s="53" t="s">
        <v>31</v>
      </c>
      <c r="O434" s="51" t="s">
        <v>31</v>
      </c>
      <c r="P434" s="152">
        <v>53.66</v>
      </c>
      <c r="Q434" s="54" t="s">
        <v>31</v>
      </c>
      <c r="R434" s="54">
        <v>1</v>
      </c>
      <c r="S434" s="109">
        <v>42.63</v>
      </c>
      <c r="T434" s="109">
        <v>42.63</v>
      </c>
      <c r="U434" s="161">
        <f t="shared" si="321"/>
        <v>0.79444651509504294</v>
      </c>
      <c r="V434" s="161">
        <f t="shared" si="319"/>
        <v>1</v>
      </c>
      <c r="W434" s="198"/>
    </row>
    <row r="435" spans="1:23" ht="30">
      <c r="A435" s="198"/>
      <c r="B435" s="89"/>
      <c r="C435" s="198"/>
      <c r="D435" s="89" t="s">
        <v>28</v>
      </c>
      <c r="E435" s="51"/>
      <c r="F435" s="51"/>
      <c r="G435" s="51"/>
      <c r="H435" s="51"/>
      <c r="I435" s="52"/>
      <c r="J435" s="51" t="s">
        <v>31</v>
      </c>
      <c r="K435" s="51" t="s">
        <v>31</v>
      </c>
      <c r="L435" s="51" t="s">
        <v>31</v>
      </c>
      <c r="M435" s="51" t="s">
        <v>31</v>
      </c>
      <c r="N435" s="53" t="s">
        <v>31</v>
      </c>
      <c r="O435" s="51" t="s">
        <v>31</v>
      </c>
      <c r="P435" s="152">
        <v>20.97</v>
      </c>
      <c r="Q435" s="54" t="s">
        <v>31</v>
      </c>
      <c r="R435" s="54">
        <v>1</v>
      </c>
      <c r="S435" s="109">
        <v>20.97</v>
      </c>
      <c r="T435" s="109">
        <v>22.14</v>
      </c>
      <c r="U435" s="161">
        <f t="shared" si="321"/>
        <v>1</v>
      </c>
      <c r="V435" s="161">
        <f t="shared" si="319"/>
        <v>1.055793991416309</v>
      </c>
      <c r="W435" s="198"/>
    </row>
    <row r="436" spans="1:23" ht="30">
      <c r="A436" s="198"/>
      <c r="B436" s="89"/>
      <c r="C436" s="198"/>
      <c r="D436" s="89" t="s">
        <v>292</v>
      </c>
      <c r="E436" s="51"/>
      <c r="F436" s="51"/>
      <c r="G436" s="51"/>
      <c r="H436" s="51"/>
      <c r="I436" s="52"/>
      <c r="J436" s="51" t="s">
        <v>31</v>
      </c>
      <c r="K436" s="51" t="s">
        <v>31</v>
      </c>
      <c r="L436" s="51" t="s">
        <v>31</v>
      </c>
      <c r="M436" s="51" t="s">
        <v>31</v>
      </c>
      <c r="N436" s="53" t="s">
        <v>31</v>
      </c>
      <c r="O436" s="51" t="s">
        <v>31</v>
      </c>
      <c r="P436" s="152">
        <v>53.66</v>
      </c>
      <c r="Q436" s="54" t="s">
        <v>31</v>
      </c>
      <c r="R436" s="54">
        <v>1</v>
      </c>
      <c r="S436" s="109">
        <f>S434</f>
        <v>42.63</v>
      </c>
      <c r="T436" s="109">
        <f>T434</f>
        <v>42.63</v>
      </c>
      <c r="U436" s="161">
        <f t="shared" si="321"/>
        <v>0.79444651509504294</v>
      </c>
      <c r="V436" s="161">
        <f t="shared" si="319"/>
        <v>1</v>
      </c>
      <c r="W436" s="198"/>
    </row>
    <row r="437" spans="1:23" ht="36.75" customHeight="1">
      <c r="A437" s="198"/>
      <c r="B437" s="89"/>
      <c r="C437" s="198"/>
      <c r="D437" s="89" t="s">
        <v>293</v>
      </c>
      <c r="E437" s="51"/>
      <c r="F437" s="51"/>
      <c r="G437" s="51"/>
      <c r="H437" s="51"/>
      <c r="I437" s="52"/>
      <c r="J437" s="51" t="s">
        <v>31</v>
      </c>
      <c r="K437" s="51" t="s">
        <v>31</v>
      </c>
      <c r="L437" s="51" t="s">
        <v>31</v>
      </c>
      <c r="M437" s="51" t="s">
        <v>31</v>
      </c>
      <c r="N437" s="53" t="s">
        <v>31</v>
      </c>
      <c r="O437" s="51" t="s">
        <v>31</v>
      </c>
      <c r="P437" s="152">
        <v>30.53</v>
      </c>
      <c r="Q437" s="54" t="s">
        <v>31</v>
      </c>
      <c r="R437" s="54">
        <v>1</v>
      </c>
      <c r="S437" s="109">
        <v>30.53</v>
      </c>
      <c r="T437" s="109">
        <v>32.24</v>
      </c>
      <c r="U437" s="161">
        <f t="shared" si="321"/>
        <v>1</v>
      </c>
      <c r="V437" s="161">
        <f t="shared" si="319"/>
        <v>1.0560104814936129</v>
      </c>
      <c r="W437" s="198"/>
    </row>
    <row r="438" spans="1:23" ht="36.75" customHeight="1">
      <c r="A438" s="198"/>
      <c r="B438" s="151"/>
      <c r="C438" s="198"/>
      <c r="D438" s="151" t="s">
        <v>21</v>
      </c>
      <c r="E438" s="152"/>
      <c r="F438" s="152"/>
      <c r="G438" s="152"/>
      <c r="H438" s="152"/>
      <c r="I438" s="153"/>
      <c r="J438" s="152"/>
      <c r="K438" s="152"/>
      <c r="L438" s="152"/>
      <c r="M438" s="152"/>
      <c r="N438" s="153"/>
      <c r="O438" s="152" t="s">
        <v>31</v>
      </c>
      <c r="P438" s="152" t="s">
        <v>31</v>
      </c>
      <c r="Q438" s="54" t="s">
        <v>31</v>
      </c>
      <c r="R438" s="54" t="s">
        <v>31</v>
      </c>
      <c r="S438" s="109">
        <v>29.31</v>
      </c>
      <c r="T438" s="109">
        <v>29.31</v>
      </c>
      <c r="U438" s="161">
        <v>1</v>
      </c>
      <c r="V438" s="161">
        <f t="shared" si="319"/>
        <v>1</v>
      </c>
      <c r="W438" s="198"/>
    </row>
    <row r="439" spans="1:23" ht="36.75" customHeight="1">
      <c r="A439" s="199"/>
      <c r="B439" s="151"/>
      <c r="C439" s="199"/>
      <c r="D439" s="151" t="s">
        <v>74</v>
      </c>
      <c r="E439" s="152"/>
      <c r="F439" s="152"/>
      <c r="G439" s="152"/>
      <c r="H439" s="152"/>
      <c r="I439" s="153"/>
      <c r="J439" s="152"/>
      <c r="K439" s="152"/>
      <c r="L439" s="152"/>
      <c r="M439" s="152"/>
      <c r="N439" s="153"/>
      <c r="O439" s="152" t="s">
        <v>31</v>
      </c>
      <c r="P439" s="152" t="s">
        <v>31</v>
      </c>
      <c r="Q439" s="54" t="s">
        <v>31</v>
      </c>
      <c r="R439" s="54" t="s">
        <v>31</v>
      </c>
      <c r="S439" s="109">
        <v>13.13</v>
      </c>
      <c r="T439" s="109">
        <v>13.87</v>
      </c>
      <c r="U439" s="161">
        <v>1</v>
      </c>
      <c r="V439" s="161">
        <f t="shared" si="319"/>
        <v>1.0563594821020563</v>
      </c>
      <c r="W439" s="199"/>
    </row>
    <row r="440" spans="1:23" ht="20.25" customHeight="1">
      <c r="A440" s="201" t="s">
        <v>79</v>
      </c>
      <c r="B440" s="202"/>
      <c r="C440" s="202"/>
      <c r="D440" s="202"/>
      <c r="E440" s="202"/>
      <c r="F440" s="202"/>
      <c r="G440" s="202"/>
      <c r="H440" s="202"/>
      <c r="I440" s="202"/>
      <c r="J440" s="202"/>
      <c r="K440" s="202"/>
      <c r="L440" s="202"/>
      <c r="M440" s="202"/>
      <c r="N440" s="202"/>
      <c r="O440" s="202"/>
      <c r="P440" s="202"/>
      <c r="Q440" s="202"/>
      <c r="R440" s="202"/>
      <c r="S440" s="202"/>
      <c r="T440" s="202"/>
      <c r="U440" s="202"/>
      <c r="V440" s="202"/>
      <c r="W440" s="203"/>
    </row>
    <row r="441" spans="1:23" ht="15" customHeight="1">
      <c r="A441" s="200">
        <v>1</v>
      </c>
      <c r="B441" s="97"/>
      <c r="C441" s="200" t="s">
        <v>395</v>
      </c>
      <c r="D441" s="157" t="s">
        <v>20</v>
      </c>
      <c r="E441" s="51">
        <v>25.02</v>
      </c>
      <c r="F441" s="51">
        <f t="shared" ref="F441:F451" si="323">E441</f>
        <v>25.02</v>
      </c>
      <c r="G441" s="51">
        <v>28.61</v>
      </c>
      <c r="H441" s="52">
        <f>F441/E441*100</f>
        <v>100</v>
      </c>
      <c r="I441" s="52">
        <f>G441/F441*100</f>
        <v>114.34852118305356</v>
      </c>
      <c r="J441" s="51">
        <f t="shared" ref="J441:J452" si="324">G441</f>
        <v>28.61</v>
      </c>
      <c r="K441" s="51">
        <f t="shared" ref="K441:K443" si="325">J441</f>
        <v>28.61</v>
      </c>
      <c r="L441" s="51">
        <v>29.6</v>
      </c>
      <c r="M441" s="52">
        <f>K441/J441*100</f>
        <v>100</v>
      </c>
      <c r="N441" s="52">
        <f>L441/K441*100</f>
        <v>103.4603285564488</v>
      </c>
      <c r="O441" s="51">
        <v>28.03</v>
      </c>
      <c r="P441" s="51">
        <v>28.03</v>
      </c>
      <c r="Q441" s="54">
        <f>O441/K441</f>
        <v>0.97972736805312832</v>
      </c>
      <c r="R441" s="54">
        <f>P441/O441</f>
        <v>1</v>
      </c>
      <c r="S441" s="54"/>
      <c r="T441" s="54"/>
      <c r="U441" s="54"/>
      <c r="V441" s="54"/>
      <c r="W441" s="197" t="s">
        <v>354</v>
      </c>
    </row>
    <row r="442" spans="1:23" ht="29.25" customHeight="1">
      <c r="A442" s="200"/>
      <c r="B442" s="97"/>
      <c r="C442" s="200"/>
      <c r="D442" s="156" t="s">
        <v>533</v>
      </c>
      <c r="E442" s="27">
        <v>24.83</v>
      </c>
      <c r="F442" s="27">
        <f t="shared" si="323"/>
        <v>24.83</v>
      </c>
      <c r="G442" s="27">
        <v>26.07</v>
      </c>
      <c r="H442" s="28">
        <f>F442/E442*100</f>
        <v>100</v>
      </c>
      <c r="I442" s="28">
        <f>G442/F442*100</f>
        <v>104.9939589206605</v>
      </c>
      <c r="J442" s="27">
        <f t="shared" si="324"/>
        <v>26.07</v>
      </c>
      <c r="K442" s="27">
        <f t="shared" si="325"/>
        <v>26.07</v>
      </c>
      <c r="L442" s="27">
        <v>27.19</v>
      </c>
      <c r="M442" s="28">
        <f>K442/J442*100</f>
        <v>100</v>
      </c>
      <c r="N442" s="28">
        <f>L442/K442*100</f>
        <v>104.29612581511316</v>
      </c>
      <c r="O442" s="51">
        <v>27.19</v>
      </c>
      <c r="P442" s="51">
        <v>27.6</v>
      </c>
      <c r="Q442" s="54">
        <f>O442/L442</f>
        <v>1</v>
      </c>
      <c r="R442" s="54">
        <f>P442/O442</f>
        <v>1.0150790731886723</v>
      </c>
      <c r="S442" s="54" t="s">
        <v>31</v>
      </c>
      <c r="T442" s="54" t="s">
        <v>31</v>
      </c>
      <c r="U442" s="54" t="s">
        <v>31</v>
      </c>
      <c r="V442" s="54" t="s">
        <v>31</v>
      </c>
      <c r="W442" s="198"/>
    </row>
    <row r="443" spans="1:23">
      <c r="A443" s="200"/>
      <c r="B443" s="97"/>
      <c r="C443" s="200"/>
      <c r="D443" s="156" t="s">
        <v>21</v>
      </c>
      <c r="E443" s="51">
        <v>19.010000000000002</v>
      </c>
      <c r="F443" s="51">
        <f t="shared" si="323"/>
        <v>19.010000000000002</v>
      </c>
      <c r="G443" s="51">
        <v>21.84</v>
      </c>
      <c r="H443" s="52">
        <f t="shared" ref="H443:H452" si="326">F443/E443*100</f>
        <v>100</v>
      </c>
      <c r="I443" s="52">
        <f t="shared" ref="I443:I452" si="327">G443/F443*100</f>
        <v>114.88690163072066</v>
      </c>
      <c r="J443" s="51">
        <f t="shared" si="324"/>
        <v>21.84</v>
      </c>
      <c r="K443" s="51">
        <f t="shared" si="325"/>
        <v>21.84</v>
      </c>
      <c r="L443" s="51">
        <v>26.04</v>
      </c>
      <c r="M443" s="52">
        <f t="shared" ref="M443:N452" si="328">K443/J443*100</f>
        <v>100</v>
      </c>
      <c r="N443" s="52">
        <f t="shared" si="328"/>
        <v>119.23076923076923</v>
      </c>
      <c r="O443" s="51">
        <v>23.01</v>
      </c>
      <c r="P443" s="51">
        <v>23.01</v>
      </c>
      <c r="Q443" s="54">
        <f t="shared" ref="Q443:Q452" si="329">O443/L443</f>
        <v>0.88364055299539179</v>
      </c>
      <c r="R443" s="54">
        <f t="shared" ref="R443:R452" si="330">P443/O443</f>
        <v>1</v>
      </c>
      <c r="S443" s="54" t="s">
        <v>31</v>
      </c>
      <c r="T443" s="54" t="s">
        <v>31</v>
      </c>
      <c r="U443" s="54" t="s">
        <v>31</v>
      </c>
      <c r="V443" s="54" t="s">
        <v>31</v>
      </c>
      <c r="W443" s="198"/>
    </row>
    <row r="444" spans="1:23">
      <c r="A444" s="200"/>
      <c r="B444" s="97"/>
      <c r="C444" s="200"/>
      <c r="D444" s="156" t="s">
        <v>534</v>
      </c>
      <c r="E444" s="51">
        <v>19.010000000000002</v>
      </c>
      <c r="F444" s="51">
        <v>19.010000000000002</v>
      </c>
      <c r="G444" s="51">
        <v>19.96</v>
      </c>
      <c r="H444" s="52">
        <f t="shared" si="326"/>
        <v>100</v>
      </c>
      <c r="I444" s="52">
        <f>G444/F444*100</f>
        <v>104.99736980536561</v>
      </c>
      <c r="J444" s="51">
        <f t="shared" si="324"/>
        <v>19.96</v>
      </c>
      <c r="K444" s="51">
        <f>J444</f>
        <v>19.96</v>
      </c>
      <c r="L444" s="51">
        <v>20.82</v>
      </c>
      <c r="M444" s="52">
        <f t="shared" si="328"/>
        <v>100</v>
      </c>
      <c r="N444" s="52">
        <f>L444/K444*100</f>
        <v>104.30861723446894</v>
      </c>
      <c r="O444" s="51">
        <v>20.82</v>
      </c>
      <c r="P444" s="51">
        <v>21.13</v>
      </c>
      <c r="Q444" s="54">
        <f t="shared" si="329"/>
        <v>1</v>
      </c>
      <c r="R444" s="54">
        <f t="shared" si="330"/>
        <v>1.0148895292987512</v>
      </c>
      <c r="S444" s="54" t="s">
        <v>31</v>
      </c>
      <c r="T444" s="54" t="s">
        <v>31</v>
      </c>
      <c r="U444" s="54" t="s">
        <v>31</v>
      </c>
      <c r="V444" s="54" t="s">
        <v>31</v>
      </c>
      <c r="W444" s="199"/>
    </row>
    <row r="445" spans="1:23">
      <c r="A445" s="197">
        <v>2</v>
      </c>
      <c r="B445" s="97"/>
      <c r="C445" s="197" t="s">
        <v>394</v>
      </c>
      <c r="D445" s="156" t="s">
        <v>20</v>
      </c>
      <c r="E445" s="51"/>
      <c r="F445" s="51"/>
      <c r="G445" s="51"/>
      <c r="H445" s="52"/>
      <c r="I445" s="52"/>
      <c r="J445" s="51"/>
      <c r="K445" s="51"/>
      <c r="L445" s="51"/>
      <c r="M445" s="52"/>
      <c r="N445" s="52"/>
      <c r="O445" s="51" t="s">
        <v>31</v>
      </c>
      <c r="P445" s="51" t="s">
        <v>31</v>
      </c>
      <c r="Q445" s="51" t="s">
        <v>31</v>
      </c>
      <c r="R445" s="51" t="s">
        <v>31</v>
      </c>
      <c r="S445" s="109">
        <v>27.87</v>
      </c>
      <c r="T445" s="109">
        <v>27.87</v>
      </c>
      <c r="U445" s="111" t="s">
        <v>31</v>
      </c>
      <c r="V445" s="111">
        <f t="shared" ref="V445:V484" si="331">T445/S445*100</f>
        <v>100</v>
      </c>
      <c r="W445" s="275" t="s">
        <v>409</v>
      </c>
    </row>
    <row r="446" spans="1:23" ht="30">
      <c r="A446" s="198"/>
      <c r="B446" s="97"/>
      <c r="C446" s="198"/>
      <c r="D446" s="156" t="s">
        <v>24</v>
      </c>
      <c r="E446" s="51"/>
      <c r="F446" s="51"/>
      <c r="G446" s="51"/>
      <c r="H446" s="52"/>
      <c r="I446" s="52"/>
      <c r="J446" s="51"/>
      <c r="K446" s="51"/>
      <c r="L446" s="51"/>
      <c r="M446" s="52"/>
      <c r="N446" s="52"/>
      <c r="O446" s="51"/>
      <c r="P446" s="51"/>
      <c r="Q446" s="51"/>
      <c r="R446" s="51"/>
      <c r="S446" s="109">
        <v>27.6</v>
      </c>
      <c r="T446" s="109">
        <v>27.87</v>
      </c>
      <c r="U446" s="111" t="s">
        <v>31</v>
      </c>
      <c r="V446" s="111">
        <f>T446/S446*100</f>
        <v>100.9782608695652</v>
      </c>
      <c r="W446" s="276"/>
    </row>
    <row r="447" spans="1:23">
      <c r="A447" s="198"/>
      <c r="B447" s="97"/>
      <c r="C447" s="198"/>
      <c r="D447" s="156" t="s">
        <v>535</v>
      </c>
      <c r="E447" s="51"/>
      <c r="F447" s="51"/>
      <c r="G447" s="51"/>
      <c r="H447" s="52"/>
      <c r="I447" s="52"/>
      <c r="J447" s="51"/>
      <c r="K447" s="51"/>
      <c r="L447" s="51"/>
      <c r="M447" s="52"/>
      <c r="N447" s="52"/>
      <c r="O447" s="51" t="s">
        <v>31</v>
      </c>
      <c r="P447" s="51" t="s">
        <v>31</v>
      </c>
      <c r="Q447" s="51" t="s">
        <v>31</v>
      </c>
      <c r="R447" s="51" t="s">
        <v>31</v>
      </c>
      <c r="S447" s="109">
        <v>23.01</v>
      </c>
      <c r="T447" s="109">
        <v>24.42</v>
      </c>
      <c r="U447" s="111" t="s">
        <v>31</v>
      </c>
      <c r="V447" s="111">
        <f t="shared" si="331"/>
        <v>106.12777053455021</v>
      </c>
      <c r="W447" s="276"/>
    </row>
    <row r="448" spans="1:23" ht="47.25" customHeight="1">
      <c r="A448" s="199"/>
      <c r="B448" s="97"/>
      <c r="C448" s="199"/>
      <c r="D448" s="156" t="s">
        <v>74</v>
      </c>
      <c r="E448" s="51"/>
      <c r="F448" s="51"/>
      <c r="G448" s="51"/>
      <c r="H448" s="52"/>
      <c r="I448" s="52"/>
      <c r="J448" s="51"/>
      <c r="K448" s="51"/>
      <c r="L448" s="51"/>
      <c r="M448" s="52"/>
      <c r="N448" s="52"/>
      <c r="O448" s="51" t="s">
        <v>31</v>
      </c>
      <c r="P448" s="51" t="s">
        <v>31</v>
      </c>
      <c r="Q448" s="51" t="s">
        <v>31</v>
      </c>
      <c r="R448" s="51" t="s">
        <v>31</v>
      </c>
      <c r="S448" s="109">
        <v>21.13</v>
      </c>
      <c r="T448" s="109">
        <v>22.31</v>
      </c>
      <c r="U448" s="111" t="s">
        <v>31</v>
      </c>
      <c r="V448" s="111">
        <f t="shared" si="331"/>
        <v>105.58447704685281</v>
      </c>
      <c r="W448" s="277"/>
    </row>
    <row r="449" spans="1:23">
      <c r="A449" s="200">
        <v>3</v>
      </c>
      <c r="B449" s="97"/>
      <c r="C449" s="200" t="s">
        <v>399</v>
      </c>
      <c r="D449" s="156" t="s">
        <v>20</v>
      </c>
      <c r="E449" s="51">
        <v>34.76</v>
      </c>
      <c r="F449" s="51">
        <f t="shared" si="323"/>
        <v>34.76</v>
      </c>
      <c r="G449" s="51">
        <v>39.83</v>
      </c>
      <c r="H449" s="52">
        <f t="shared" si="326"/>
        <v>100</v>
      </c>
      <c r="I449" s="52">
        <f t="shared" si="327"/>
        <v>114.58573072497123</v>
      </c>
      <c r="J449" s="51">
        <f t="shared" si="324"/>
        <v>39.83</v>
      </c>
      <c r="K449" s="51">
        <f t="shared" ref="K449" si="332">J449</f>
        <v>39.83</v>
      </c>
      <c r="L449" s="51">
        <v>54.33</v>
      </c>
      <c r="M449" s="52">
        <f t="shared" si="328"/>
        <v>100</v>
      </c>
      <c r="N449" s="52">
        <f t="shared" si="328"/>
        <v>136.40472006025607</v>
      </c>
      <c r="O449" s="51">
        <v>40.090000000000003</v>
      </c>
      <c r="P449" s="51">
        <v>40.090000000000003</v>
      </c>
      <c r="Q449" s="54">
        <f t="shared" si="329"/>
        <v>0.73789803055402181</v>
      </c>
      <c r="R449" s="54">
        <f t="shared" si="330"/>
        <v>1</v>
      </c>
      <c r="S449" s="109" t="s">
        <v>31</v>
      </c>
      <c r="T449" s="109" t="s">
        <v>31</v>
      </c>
      <c r="U449" s="109" t="s">
        <v>31</v>
      </c>
      <c r="V449" s="109" t="s">
        <v>31</v>
      </c>
      <c r="W449" s="275" t="s">
        <v>354</v>
      </c>
    </row>
    <row r="450" spans="1:23" ht="30">
      <c r="A450" s="200"/>
      <c r="B450" s="97"/>
      <c r="C450" s="200"/>
      <c r="D450" s="156" t="s">
        <v>24</v>
      </c>
      <c r="E450" s="51">
        <v>34.76</v>
      </c>
      <c r="F450" s="51">
        <v>34.76</v>
      </c>
      <c r="G450" s="51">
        <v>36.5</v>
      </c>
      <c r="H450" s="52">
        <f t="shared" si="326"/>
        <v>100</v>
      </c>
      <c r="I450" s="52">
        <f t="shared" si="327"/>
        <v>105.00575373993095</v>
      </c>
      <c r="J450" s="51">
        <f t="shared" si="324"/>
        <v>36.5</v>
      </c>
      <c r="K450" s="51">
        <f>J450</f>
        <v>36.5</v>
      </c>
      <c r="L450" s="51">
        <v>38.07</v>
      </c>
      <c r="M450" s="52">
        <f t="shared" si="328"/>
        <v>100</v>
      </c>
      <c r="N450" s="52">
        <f t="shared" si="328"/>
        <v>104.3013698630137</v>
      </c>
      <c r="O450" s="51">
        <v>38.07</v>
      </c>
      <c r="P450" s="51">
        <v>38.64</v>
      </c>
      <c r="Q450" s="54">
        <f t="shared" si="329"/>
        <v>1</v>
      </c>
      <c r="R450" s="54">
        <f t="shared" si="330"/>
        <v>1.0149724192277383</v>
      </c>
      <c r="S450" s="109" t="s">
        <v>31</v>
      </c>
      <c r="T450" s="109" t="s">
        <v>31</v>
      </c>
      <c r="U450" s="109" t="s">
        <v>31</v>
      </c>
      <c r="V450" s="109" t="s">
        <v>31</v>
      </c>
      <c r="W450" s="276"/>
    </row>
    <row r="451" spans="1:23">
      <c r="A451" s="200"/>
      <c r="B451" s="97"/>
      <c r="C451" s="200"/>
      <c r="D451" s="156" t="s">
        <v>21</v>
      </c>
      <c r="E451" s="51">
        <v>14.77</v>
      </c>
      <c r="F451" s="51">
        <f t="shared" si="323"/>
        <v>14.77</v>
      </c>
      <c r="G451" s="51">
        <v>16.239999999999998</v>
      </c>
      <c r="H451" s="52">
        <f t="shared" si="326"/>
        <v>100</v>
      </c>
      <c r="I451" s="52">
        <f t="shared" si="327"/>
        <v>109.95260663507109</v>
      </c>
      <c r="J451" s="51">
        <f t="shared" si="324"/>
        <v>16.239999999999998</v>
      </c>
      <c r="K451" s="51">
        <f t="shared" ref="K451" si="333">J451</f>
        <v>16.239999999999998</v>
      </c>
      <c r="L451" s="51">
        <v>19.11</v>
      </c>
      <c r="M451" s="52">
        <f t="shared" si="328"/>
        <v>100</v>
      </c>
      <c r="N451" s="52">
        <f t="shared" si="328"/>
        <v>117.67241379310344</v>
      </c>
      <c r="O451" s="51">
        <v>19.11</v>
      </c>
      <c r="P451" s="51">
        <v>19.36</v>
      </c>
      <c r="Q451" s="54">
        <f t="shared" si="329"/>
        <v>1</v>
      </c>
      <c r="R451" s="54">
        <f t="shared" si="330"/>
        <v>1.0130821559392988</v>
      </c>
      <c r="S451" s="109" t="s">
        <v>31</v>
      </c>
      <c r="T451" s="109" t="s">
        <v>31</v>
      </c>
      <c r="U451" s="109" t="s">
        <v>31</v>
      </c>
      <c r="V451" s="109" t="s">
        <v>31</v>
      </c>
      <c r="W451" s="276"/>
    </row>
    <row r="452" spans="1:23" ht="30">
      <c r="A452" s="200"/>
      <c r="B452" s="97"/>
      <c r="C452" s="200"/>
      <c r="D452" s="156" t="s">
        <v>74</v>
      </c>
      <c r="E452" s="51">
        <v>14.77</v>
      </c>
      <c r="F452" s="51">
        <v>14.77</v>
      </c>
      <c r="G452" s="51">
        <v>15.51</v>
      </c>
      <c r="H452" s="52">
        <f t="shared" si="326"/>
        <v>100</v>
      </c>
      <c r="I452" s="52">
        <f t="shared" si="327"/>
        <v>105.01015572105618</v>
      </c>
      <c r="J452" s="51">
        <f t="shared" si="324"/>
        <v>15.51</v>
      </c>
      <c r="K452" s="51">
        <f>J452</f>
        <v>15.51</v>
      </c>
      <c r="L452" s="51">
        <v>16.18</v>
      </c>
      <c r="M452" s="52">
        <f t="shared" si="328"/>
        <v>100</v>
      </c>
      <c r="N452" s="52">
        <f t="shared" si="328"/>
        <v>104.3197936814958</v>
      </c>
      <c r="O452" s="51">
        <v>16.18</v>
      </c>
      <c r="P452" s="51">
        <v>16.420000000000002</v>
      </c>
      <c r="Q452" s="54">
        <f t="shared" si="329"/>
        <v>1</v>
      </c>
      <c r="R452" s="54">
        <f t="shared" si="330"/>
        <v>1.0148331273176763</v>
      </c>
      <c r="S452" s="109" t="s">
        <v>31</v>
      </c>
      <c r="T452" s="109" t="s">
        <v>31</v>
      </c>
      <c r="U452" s="109" t="s">
        <v>31</v>
      </c>
      <c r="V452" s="109" t="s">
        <v>31</v>
      </c>
      <c r="W452" s="277"/>
    </row>
    <row r="453" spans="1:23">
      <c r="A453" s="197">
        <v>4</v>
      </c>
      <c r="B453" s="97"/>
      <c r="C453" s="197" t="s">
        <v>396</v>
      </c>
      <c r="D453" s="156" t="s">
        <v>20</v>
      </c>
      <c r="E453" s="51"/>
      <c r="F453" s="51"/>
      <c r="G453" s="51"/>
      <c r="H453" s="52"/>
      <c r="I453" s="52"/>
      <c r="J453" s="51"/>
      <c r="K453" s="51"/>
      <c r="L453" s="51"/>
      <c r="M453" s="52"/>
      <c r="N453" s="52"/>
      <c r="O453" s="51" t="s">
        <v>31</v>
      </c>
      <c r="P453" s="51" t="s">
        <v>31</v>
      </c>
      <c r="Q453" s="51" t="s">
        <v>31</v>
      </c>
      <c r="R453" s="51" t="s">
        <v>31</v>
      </c>
      <c r="S453" s="109">
        <v>40.090000000000003</v>
      </c>
      <c r="T453" s="109">
        <v>40.22</v>
      </c>
      <c r="U453" s="111" t="s">
        <v>31</v>
      </c>
      <c r="V453" s="111">
        <f t="shared" si="331"/>
        <v>100.32427039161884</v>
      </c>
      <c r="W453" s="275" t="s">
        <v>409</v>
      </c>
    </row>
    <row r="454" spans="1:23" ht="30">
      <c r="A454" s="198"/>
      <c r="B454" s="97"/>
      <c r="C454" s="198"/>
      <c r="D454" s="156" t="s">
        <v>24</v>
      </c>
      <c r="E454" s="51"/>
      <c r="F454" s="51"/>
      <c r="G454" s="51"/>
      <c r="H454" s="52"/>
      <c r="I454" s="52"/>
      <c r="J454" s="51"/>
      <c r="K454" s="51"/>
      <c r="L454" s="51"/>
      <c r="M454" s="52"/>
      <c r="N454" s="52"/>
      <c r="O454" s="51" t="s">
        <v>31</v>
      </c>
      <c r="P454" s="51" t="s">
        <v>31</v>
      </c>
      <c r="Q454" s="51" t="s">
        <v>31</v>
      </c>
      <c r="R454" s="51" t="s">
        <v>31</v>
      </c>
      <c r="S454" s="109">
        <v>38.64</v>
      </c>
      <c r="T454" s="109">
        <v>40.22</v>
      </c>
      <c r="U454" s="111" t="s">
        <v>31</v>
      </c>
      <c r="V454" s="111">
        <f t="shared" si="331"/>
        <v>104.08902691511386</v>
      </c>
      <c r="W454" s="276"/>
    </row>
    <row r="455" spans="1:23">
      <c r="A455" s="198"/>
      <c r="B455" s="97"/>
      <c r="C455" s="198"/>
      <c r="D455" s="156" t="s">
        <v>21</v>
      </c>
      <c r="E455" s="51"/>
      <c r="F455" s="51"/>
      <c r="G455" s="51"/>
      <c r="H455" s="52"/>
      <c r="I455" s="52"/>
      <c r="J455" s="51"/>
      <c r="K455" s="51"/>
      <c r="L455" s="51"/>
      <c r="M455" s="52"/>
      <c r="N455" s="52"/>
      <c r="O455" s="51" t="s">
        <v>31</v>
      </c>
      <c r="P455" s="51" t="s">
        <v>31</v>
      </c>
      <c r="Q455" s="51" t="s">
        <v>31</v>
      </c>
      <c r="R455" s="51" t="s">
        <v>31</v>
      </c>
      <c r="S455" s="109">
        <v>19.36</v>
      </c>
      <c r="T455" s="109">
        <v>20.48</v>
      </c>
      <c r="U455" s="111" t="s">
        <v>31</v>
      </c>
      <c r="V455" s="111">
        <f t="shared" si="331"/>
        <v>105.78512396694215</v>
      </c>
      <c r="W455" s="276"/>
    </row>
    <row r="456" spans="1:23" ht="30">
      <c r="A456" s="199"/>
      <c r="B456" s="97"/>
      <c r="C456" s="199"/>
      <c r="D456" s="156" t="s">
        <v>74</v>
      </c>
      <c r="E456" s="51"/>
      <c r="F456" s="51"/>
      <c r="G456" s="51"/>
      <c r="H456" s="52"/>
      <c r="I456" s="52"/>
      <c r="J456" s="51"/>
      <c r="K456" s="51"/>
      <c r="L456" s="51"/>
      <c r="M456" s="52"/>
      <c r="N456" s="52"/>
      <c r="O456" s="51" t="s">
        <v>31</v>
      </c>
      <c r="P456" s="51" t="s">
        <v>31</v>
      </c>
      <c r="Q456" s="51" t="s">
        <v>31</v>
      </c>
      <c r="R456" s="51" t="s">
        <v>31</v>
      </c>
      <c r="S456" s="109">
        <v>16.420000000000002</v>
      </c>
      <c r="T456" s="109">
        <v>17.34</v>
      </c>
      <c r="U456" s="111" t="s">
        <v>31</v>
      </c>
      <c r="V456" s="111">
        <f t="shared" si="331"/>
        <v>105.6029232643118</v>
      </c>
      <c r="W456" s="277"/>
    </row>
    <row r="457" spans="1:23">
      <c r="A457" s="200">
        <v>5</v>
      </c>
      <c r="B457" s="97"/>
      <c r="C457" s="200" t="s">
        <v>400</v>
      </c>
      <c r="D457" s="156" t="s">
        <v>20</v>
      </c>
      <c r="E457" s="51"/>
      <c r="F457" s="51"/>
      <c r="G457" s="51"/>
      <c r="H457" s="52"/>
      <c r="I457" s="52"/>
      <c r="J457" s="51"/>
      <c r="K457" s="51"/>
      <c r="L457" s="51">
        <v>34.200000000000003</v>
      </c>
      <c r="M457" s="52"/>
      <c r="N457" s="52"/>
      <c r="O457" s="51">
        <v>32.479999999999997</v>
      </c>
      <c r="P457" s="51">
        <v>34.200000000000003</v>
      </c>
      <c r="Q457" s="54">
        <v>0.94970760233918117</v>
      </c>
      <c r="R457" s="54">
        <v>1.0529556650246308</v>
      </c>
      <c r="S457" s="109" t="s">
        <v>31</v>
      </c>
      <c r="T457" s="109" t="s">
        <v>31</v>
      </c>
      <c r="U457" s="109" t="s">
        <v>31</v>
      </c>
      <c r="V457" s="109" t="s">
        <v>31</v>
      </c>
      <c r="W457" s="275" t="s">
        <v>354</v>
      </c>
    </row>
    <row r="458" spans="1:23" ht="30">
      <c r="A458" s="200"/>
      <c r="B458" s="97"/>
      <c r="C458" s="200"/>
      <c r="D458" s="156" t="s">
        <v>24</v>
      </c>
      <c r="E458" s="51"/>
      <c r="F458" s="51"/>
      <c r="G458" s="51"/>
      <c r="H458" s="52"/>
      <c r="I458" s="52"/>
      <c r="J458" s="51"/>
      <c r="K458" s="51"/>
      <c r="L458" s="51">
        <v>32.97</v>
      </c>
      <c r="M458" s="52"/>
      <c r="N458" s="52"/>
      <c r="O458" s="51">
        <v>32.479999999999997</v>
      </c>
      <c r="P458" s="51">
        <v>32.97</v>
      </c>
      <c r="Q458" s="54">
        <v>0.98513800424628439</v>
      </c>
      <c r="R458" s="54">
        <v>1.0150862068965518</v>
      </c>
      <c r="S458" s="109" t="s">
        <v>31</v>
      </c>
      <c r="T458" s="109" t="s">
        <v>31</v>
      </c>
      <c r="U458" s="109" t="s">
        <v>31</v>
      </c>
      <c r="V458" s="109" t="s">
        <v>31</v>
      </c>
      <c r="W458" s="276"/>
    </row>
    <row r="459" spans="1:23">
      <c r="A459" s="200"/>
      <c r="B459" s="97"/>
      <c r="C459" s="200"/>
      <c r="D459" s="156" t="s">
        <v>536</v>
      </c>
      <c r="E459" s="51">
        <v>25.9</v>
      </c>
      <c r="F459" s="51">
        <v>25.9</v>
      </c>
      <c r="G459" s="51">
        <v>29.73</v>
      </c>
      <c r="H459" s="52">
        <v>100</v>
      </c>
      <c r="I459" s="52">
        <v>114.78764478764481</v>
      </c>
      <c r="J459" s="51">
        <v>29.73</v>
      </c>
      <c r="K459" s="51">
        <v>29.73</v>
      </c>
      <c r="L459" s="51">
        <v>32.950000000000003</v>
      </c>
      <c r="M459" s="52">
        <v>100</v>
      </c>
      <c r="N459" s="52">
        <v>110.83081062899429</v>
      </c>
      <c r="O459" s="51">
        <v>32.950000000000003</v>
      </c>
      <c r="P459" s="51">
        <v>34.200000000000003</v>
      </c>
      <c r="Q459" s="54">
        <v>1</v>
      </c>
      <c r="R459" s="54">
        <v>1.0379362670713201</v>
      </c>
      <c r="S459" s="109" t="s">
        <v>31</v>
      </c>
      <c r="T459" s="109" t="s">
        <v>31</v>
      </c>
      <c r="U459" s="109" t="s">
        <v>31</v>
      </c>
      <c r="V459" s="109" t="s">
        <v>31</v>
      </c>
      <c r="W459" s="276"/>
    </row>
    <row r="460" spans="1:23" ht="30">
      <c r="A460" s="200"/>
      <c r="B460" s="97"/>
      <c r="C460" s="200"/>
      <c r="D460" s="156" t="s">
        <v>537</v>
      </c>
      <c r="E460" s="51">
        <v>25.9</v>
      </c>
      <c r="F460" s="51">
        <v>25.9</v>
      </c>
      <c r="G460" s="51">
        <v>27.2</v>
      </c>
      <c r="H460" s="52">
        <v>100</v>
      </c>
      <c r="I460" s="52">
        <v>105.01930501930504</v>
      </c>
      <c r="J460" s="51">
        <v>27.2</v>
      </c>
      <c r="K460" s="51">
        <v>27.2</v>
      </c>
      <c r="L460" s="51">
        <v>28.37</v>
      </c>
      <c r="M460" s="52">
        <v>100</v>
      </c>
      <c r="N460" s="52">
        <v>104.30147058823529</v>
      </c>
      <c r="O460" s="51">
        <v>28.37</v>
      </c>
      <c r="P460" s="51">
        <v>28.8</v>
      </c>
      <c r="Q460" s="54">
        <v>1</v>
      </c>
      <c r="R460" s="54">
        <v>1.015156855833627</v>
      </c>
      <c r="S460" s="109" t="s">
        <v>31</v>
      </c>
      <c r="T460" s="109" t="s">
        <v>31</v>
      </c>
      <c r="U460" s="109" t="s">
        <v>31</v>
      </c>
      <c r="V460" s="109" t="s">
        <v>31</v>
      </c>
      <c r="W460" s="276"/>
    </row>
    <row r="461" spans="1:23">
      <c r="A461" s="200"/>
      <c r="B461" s="97"/>
      <c r="C461" s="200"/>
      <c r="D461" s="156" t="s">
        <v>21</v>
      </c>
      <c r="E461" s="51">
        <v>5.15</v>
      </c>
      <c r="F461" s="51">
        <v>5.15</v>
      </c>
      <c r="G461" s="51">
        <v>5.69</v>
      </c>
      <c r="H461" s="52">
        <v>100</v>
      </c>
      <c r="I461" s="52">
        <v>110.4854368932039</v>
      </c>
      <c r="J461" s="51">
        <v>5.69</v>
      </c>
      <c r="K461" s="51">
        <v>5.69</v>
      </c>
      <c r="L461" s="51">
        <v>5.95</v>
      </c>
      <c r="M461" s="52">
        <v>100</v>
      </c>
      <c r="N461" s="52">
        <v>104.56942003514938</v>
      </c>
      <c r="O461" s="51">
        <v>5.95</v>
      </c>
      <c r="P461" s="51">
        <v>10.45</v>
      </c>
      <c r="Q461" s="54">
        <v>1</v>
      </c>
      <c r="R461" s="54">
        <v>1.7563025210084031</v>
      </c>
      <c r="S461" s="109" t="s">
        <v>31</v>
      </c>
      <c r="T461" s="109" t="s">
        <v>31</v>
      </c>
      <c r="U461" s="109" t="s">
        <v>31</v>
      </c>
      <c r="V461" s="109" t="s">
        <v>31</v>
      </c>
      <c r="W461" s="276"/>
    </row>
    <row r="462" spans="1:23" ht="30">
      <c r="A462" s="200"/>
      <c r="B462" s="97"/>
      <c r="C462" s="200"/>
      <c r="D462" s="156" t="s">
        <v>74</v>
      </c>
      <c r="E462" s="51">
        <v>5.15</v>
      </c>
      <c r="F462" s="51">
        <v>5.15</v>
      </c>
      <c r="G462" s="51">
        <v>5.41</v>
      </c>
      <c r="H462" s="52">
        <v>100</v>
      </c>
      <c r="I462" s="52">
        <v>105.04854368932037</v>
      </c>
      <c r="J462" s="51">
        <v>5.41</v>
      </c>
      <c r="K462" s="51">
        <v>5.41</v>
      </c>
      <c r="L462" s="51">
        <v>5.64</v>
      </c>
      <c r="M462" s="52">
        <v>100</v>
      </c>
      <c r="N462" s="52">
        <v>104.2513863216266</v>
      </c>
      <c r="O462" s="51">
        <v>5.64</v>
      </c>
      <c r="P462" s="51">
        <v>5.72</v>
      </c>
      <c r="Q462" s="54">
        <v>1</v>
      </c>
      <c r="R462" s="54">
        <v>1.0141843971631206</v>
      </c>
      <c r="S462" s="109" t="s">
        <v>31</v>
      </c>
      <c r="T462" s="109" t="s">
        <v>31</v>
      </c>
      <c r="U462" s="109" t="s">
        <v>31</v>
      </c>
      <c r="V462" s="109" t="s">
        <v>31</v>
      </c>
      <c r="W462" s="277"/>
    </row>
    <row r="463" spans="1:23">
      <c r="A463" s="197">
        <v>6</v>
      </c>
      <c r="B463" s="97"/>
      <c r="C463" s="197" t="s">
        <v>397</v>
      </c>
      <c r="D463" s="156" t="s">
        <v>20</v>
      </c>
      <c r="E463" s="51"/>
      <c r="F463" s="51"/>
      <c r="G463" s="51"/>
      <c r="H463" s="52"/>
      <c r="I463" s="52"/>
      <c r="J463" s="51"/>
      <c r="K463" s="51"/>
      <c r="L463" s="51"/>
      <c r="M463" s="52"/>
      <c r="N463" s="52"/>
      <c r="O463" s="51" t="s">
        <v>31</v>
      </c>
      <c r="P463" s="51" t="s">
        <v>31</v>
      </c>
      <c r="Q463" s="51" t="s">
        <v>31</v>
      </c>
      <c r="R463" s="51" t="s">
        <v>31</v>
      </c>
      <c r="S463" s="109">
        <v>34.200000000000003</v>
      </c>
      <c r="T463" s="109">
        <v>34.68</v>
      </c>
      <c r="U463" s="111" t="s">
        <v>31</v>
      </c>
      <c r="V463" s="111">
        <f t="shared" ref="V463:V466" si="334">T463/S463*100</f>
        <v>101.40350877192981</v>
      </c>
      <c r="W463" s="275" t="s">
        <v>409</v>
      </c>
    </row>
    <row r="464" spans="1:23" ht="30">
      <c r="A464" s="198"/>
      <c r="B464" s="97"/>
      <c r="C464" s="198"/>
      <c r="D464" s="156" t="s">
        <v>24</v>
      </c>
      <c r="E464" s="51"/>
      <c r="F464" s="51"/>
      <c r="G464" s="51"/>
      <c r="H464" s="52"/>
      <c r="I464" s="52"/>
      <c r="J464" s="51"/>
      <c r="K464" s="51"/>
      <c r="L464" s="51"/>
      <c r="M464" s="52"/>
      <c r="N464" s="52"/>
      <c r="O464" s="51" t="s">
        <v>31</v>
      </c>
      <c r="P464" s="51" t="s">
        <v>31</v>
      </c>
      <c r="Q464" s="51" t="s">
        <v>31</v>
      </c>
      <c r="R464" s="51" t="s">
        <v>31</v>
      </c>
      <c r="S464" s="109">
        <v>32.97</v>
      </c>
      <c r="T464" s="109">
        <v>34.68</v>
      </c>
      <c r="U464" s="111" t="s">
        <v>31</v>
      </c>
      <c r="V464" s="111">
        <f t="shared" si="334"/>
        <v>105.18653321201093</v>
      </c>
      <c r="W464" s="276"/>
    </row>
    <row r="465" spans="1:23">
      <c r="A465" s="198"/>
      <c r="B465" s="97"/>
      <c r="C465" s="198"/>
      <c r="D465" s="156" t="s">
        <v>536</v>
      </c>
      <c r="E465" s="51"/>
      <c r="F465" s="51"/>
      <c r="G465" s="51"/>
      <c r="H465" s="52"/>
      <c r="I465" s="52"/>
      <c r="J465" s="51"/>
      <c r="K465" s="51"/>
      <c r="L465" s="51"/>
      <c r="M465" s="52"/>
      <c r="N465" s="52"/>
      <c r="O465" s="51" t="s">
        <v>31</v>
      </c>
      <c r="P465" s="51" t="s">
        <v>31</v>
      </c>
      <c r="Q465" s="51" t="s">
        <v>31</v>
      </c>
      <c r="R465" s="51" t="s">
        <v>31</v>
      </c>
      <c r="S465" s="109">
        <v>34.200000000000003</v>
      </c>
      <c r="T465" s="109">
        <v>34.68</v>
      </c>
      <c r="U465" s="111" t="s">
        <v>31</v>
      </c>
      <c r="V465" s="111">
        <f t="shared" si="334"/>
        <v>101.40350877192981</v>
      </c>
      <c r="W465" s="276"/>
    </row>
    <row r="466" spans="1:23" ht="30">
      <c r="A466" s="198"/>
      <c r="B466" s="97"/>
      <c r="C466" s="198"/>
      <c r="D466" s="156" t="s">
        <v>537</v>
      </c>
      <c r="E466" s="51"/>
      <c r="F466" s="51"/>
      <c r="G466" s="51"/>
      <c r="H466" s="52"/>
      <c r="I466" s="52"/>
      <c r="J466" s="51"/>
      <c r="K466" s="51"/>
      <c r="L466" s="51"/>
      <c r="M466" s="52"/>
      <c r="N466" s="52"/>
      <c r="O466" s="51" t="s">
        <v>31</v>
      </c>
      <c r="P466" s="51" t="s">
        <v>31</v>
      </c>
      <c r="Q466" s="51" t="s">
        <v>31</v>
      </c>
      <c r="R466" s="51" t="s">
        <v>31</v>
      </c>
      <c r="S466" s="109">
        <v>28.8</v>
      </c>
      <c r="T466" s="109">
        <v>30.41</v>
      </c>
      <c r="U466" s="111" t="s">
        <v>31</v>
      </c>
      <c r="V466" s="111">
        <f t="shared" si="334"/>
        <v>105.59027777777779</v>
      </c>
      <c r="W466" s="276"/>
    </row>
    <row r="467" spans="1:23">
      <c r="A467" s="198"/>
      <c r="B467" s="97"/>
      <c r="C467" s="198"/>
      <c r="D467" s="156" t="s">
        <v>21</v>
      </c>
      <c r="E467" s="51"/>
      <c r="F467" s="51"/>
      <c r="G467" s="51"/>
      <c r="H467" s="52"/>
      <c r="I467" s="52"/>
      <c r="J467" s="51"/>
      <c r="K467" s="51"/>
      <c r="L467" s="51"/>
      <c r="M467" s="52"/>
      <c r="N467" s="52"/>
      <c r="O467" s="51" t="s">
        <v>31</v>
      </c>
      <c r="P467" s="51" t="s">
        <v>31</v>
      </c>
      <c r="Q467" s="51" t="s">
        <v>31</v>
      </c>
      <c r="R467" s="51" t="s">
        <v>31</v>
      </c>
      <c r="S467" s="109">
        <v>10.45</v>
      </c>
      <c r="T467" s="109">
        <v>11.06</v>
      </c>
      <c r="U467" s="111" t="s">
        <v>31</v>
      </c>
      <c r="V467" s="111">
        <f t="shared" si="331"/>
        <v>105.83732057416269</v>
      </c>
      <c r="W467" s="276"/>
    </row>
    <row r="468" spans="1:23" ht="30">
      <c r="A468" s="199"/>
      <c r="B468" s="97"/>
      <c r="C468" s="199"/>
      <c r="D468" s="156" t="s">
        <v>74</v>
      </c>
      <c r="E468" s="51"/>
      <c r="F468" s="51"/>
      <c r="G468" s="51"/>
      <c r="H468" s="52"/>
      <c r="I468" s="52"/>
      <c r="J468" s="51"/>
      <c r="K468" s="51"/>
      <c r="L468" s="51"/>
      <c r="M468" s="52"/>
      <c r="N468" s="52"/>
      <c r="O468" s="51" t="s">
        <v>31</v>
      </c>
      <c r="P468" s="51" t="s">
        <v>31</v>
      </c>
      <c r="Q468" s="51" t="s">
        <v>31</v>
      </c>
      <c r="R468" s="51" t="s">
        <v>31</v>
      </c>
      <c r="S468" s="109">
        <v>5.72</v>
      </c>
      <c r="T468" s="109">
        <f>S468*1.056</f>
        <v>6.0403200000000004</v>
      </c>
      <c r="U468" s="111" t="s">
        <v>31</v>
      </c>
      <c r="V468" s="111">
        <f>T468/S468*100</f>
        <v>105.60000000000001</v>
      </c>
      <c r="W468" s="277"/>
    </row>
    <row r="469" spans="1:23" ht="39.75" customHeight="1">
      <c r="A469" s="200">
        <v>7</v>
      </c>
      <c r="B469" s="97"/>
      <c r="C469" s="200" t="s">
        <v>401</v>
      </c>
      <c r="D469" s="156" t="s">
        <v>20</v>
      </c>
      <c r="E469" s="51">
        <v>41.59</v>
      </c>
      <c r="F469" s="51">
        <v>41.59</v>
      </c>
      <c r="G469" s="51">
        <v>47.37</v>
      </c>
      <c r="H469" s="52">
        <v>100</v>
      </c>
      <c r="I469" s="52">
        <v>113.89757153161817</v>
      </c>
      <c r="J469" s="51">
        <v>47.37</v>
      </c>
      <c r="K469" s="51">
        <v>47.37</v>
      </c>
      <c r="L469" s="51">
        <v>59.55</v>
      </c>
      <c r="M469" s="52">
        <v>100</v>
      </c>
      <c r="N469" s="52">
        <v>125.71247625079165</v>
      </c>
      <c r="O469" s="51">
        <v>52.21</v>
      </c>
      <c r="P469" s="51">
        <v>52.21</v>
      </c>
      <c r="Q469" s="54">
        <v>0.8767422334172964</v>
      </c>
      <c r="R469" s="54">
        <v>1</v>
      </c>
      <c r="S469" s="109" t="s">
        <v>31</v>
      </c>
      <c r="T469" s="109" t="s">
        <v>31</v>
      </c>
      <c r="U469" s="109" t="s">
        <v>31</v>
      </c>
      <c r="V469" s="109" t="s">
        <v>31</v>
      </c>
      <c r="W469" s="275" t="s">
        <v>354</v>
      </c>
    </row>
    <row r="470" spans="1:23" ht="38.25" customHeight="1">
      <c r="A470" s="200"/>
      <c r="B470" s="97"/>
      <c r="C470" s="200"/>
      <c r="D470" s="156" t="s">
        <v>24</v>
      </c>
      <c r="E470" s="51">
        <v>41.3</v>
      </c>
      <c r="F470" s="51">
        <v>41.3</v>
      </c>
      <c r="G470" s="51">
        <v>43.37</v>
      </c>
      <c r="H470" s="52">
        <v>100</v>
      </c>
      <c r="I470" s="52">
        <v>105.01210653753026</v>
      </c>
      <c r="J470" s="51">
        <v>43.37</v>
      </c>
      <c r="K470" s="51">
        <v>43.37</v>
      </c>
      <c r="L470" s="51">
        <v>45.23</v>
      </c>
      <c r="M470" s="52">
        <v>100</v>
      </c>
      <c r="N470" s="52">
        <v>104.28867881023749</v>
      </c>
      <c r="O470" s="51">
        <v>45.23</v>
      </c>
      <c r="P470" s="51">
        <v>45.91</v>
      </c>
      <c r="Q470" s="54">
        <v>1</v>
      </c>
      <c r="R470" s="54">
        <v>1.0150342692902941</v>
      </c>
      <c r="S470" s="109" t="s">
        <v>31</v>
      </c>
      <c r="T470" s="109" t="s">
        <v>31</v>
      </c>
      <c r="U470" s="109" t="s">
        <v>31</v>
      </c>
      <c r="V470" s="109" t="s">
        <v>31</v>
      </c>
      <c r="W470" s="277"/>
    </row>
    <row r="471" spans="1:23" ht="48.75" customHeight="1">
      <c r="A471" s="197">
        <v>8</v>
      </c>
      <c r="B471" s="97"/>
      <c r="C471" s="197" t="s">
        <v>398</v>
      </c>
      <c r="D471" s="156" t="s">
        <v>20</v>
      </c>
      <c r="E471" s="51"/>
      <c r="F471" s="51"/>
      <c r="G471" s="51"/>
      <c r="H471" s="52"/>
      <c r="I471" s="52"/>
      <c r="J471" s="51"/>
      <c r="K471" s="51"/>
      <c r="L471" s="51"/>
      <c r="M471" s="52"/>
      <c r="N471" s="52"/>
      <c r="O471" s="51" t="s">
        <v>31</v>
      </c>
      <c r="P471" s="51" t="s">
        <v>31</v>
      </c>
      <c r="Q471" s="51" t="s">
        <v>31</v>
      </c>
      <c r="R471" s="51" t="s">
        <v>31</v>
      </c>
      <c r="S471" s="109">
        <v>52.21</v>
      </c>
      <c r="T471" s="109">
        <v>56.52</v>
      </c>
      <c r="U471" s="111" t="s">
        <v>31</v>
      </c>
      <c r="V471" s="111">
        <f t="shared" si="331"/>
        <v>108.25512353955182</v>
      </c>
      <c r="W471" s="275" t="s">
        <v>409</v>
      </c>
    </row>
    <row r="472" spans="1:23" ht="41.25" customHeight="1">
      <c r="A472" s="199"/>
      <c r="B472" s="97"/>
      <c r="C472" s="199"/>
      <c r="D472" s="156" t="s">
        <v>24</v>
      </c>
      <c r="E472" s="51"/>
      <c r="F472" s="51"/>
      <c r="G472" s="51"/>
      <c r="H472" s="52"/>
      <c r="I472" s="52"/>
      <c r="J472" s="51"/>
      <c r="K472" s="51"/>
      <c r="L472" s="51"/>
      <c r="M472" s="52"/>
      <c r="N472" s="52"/>
      <c r="O472" s="51" t="s">
        <v>31</v>
      </c>
      <c r="P472" s="51" t="s">
        <v>31</v>
      </c>
      <c r="Q472" s="51" t="s">
        <v>31</v>
      </c>
      <c r="R472" s="51" t="s">
        <v>31</v>
      </c>
      <c r="S472" s="109">
        <v>45.91</v>
      </c>
      <c r="T472" s="109">
        <v>48.48</v>
      </c>
      <c r="U472" s="111" t="s">
        <v>31</v>
      </c>
      <c r="V472" s="111">
        <f t="shared" si="331"/>
        <v>105.59790895229797</v>
      </c>
      <c r="W472" s="277"/>
    </row>
    <row r="473" spans="1:23" ht="32.25" customHeight="1">
      <c r="A473" s="200">
        <v>9</v>
      </c>
      <c r="B473" s="97"/>
      <c r="C473" s="200" t="s">
        <v>402</v>
      </c>
      <c r="D473" s="156" t="s">
        <v>20</v>
      </c>
      <c r="E473" s="51">
        <v>26.27</v>
      </c>
      <c r="F473" s="51">
        <v>26.27</v>
      </c>
      <c r="G473" s="51">
        <v>29.74</v>
      </c>
      <c r="H473" s="52">
        <v>100</v>
      </c>
      <c r="I473" s="52">
        <v>113.20898363151883</v>
      </c>
      <c r="J473" s="51">
        <v>29.74</v>
      </c>
      <c r="K473" s="51">
        <v>29.74</v>
      </c>
      <c r="L473" s="51">
        <v>38.9</v>
      </c>
      <c r="M473" s="52">
        <v>100</v>
      </c>
      <c r="N473" s="52">
        <v>130.80026899798253</v>
      </c>
      <c r="O473" s="51">
        <v>38.9</v>
      </c>
      <c r="P473" s="51">
        <v>39.26</v>
      </c>
      <c r="Q473" s="54">
        <v>1</v>
      </c>
      <c r="R473" s="54">
        <v>1.009254498714653</v>
      </c>
      <c r="S473" s="109" t="s">
        <v>31</v>
      </c>
      <c r="T473" s="109" t="s">
        <v>31</v>
      </c>
      <c r="U473" s="109" t="s">
        <v>31</v>
      </c>
      <c r="V473" s="109" t="s">
        <v>31</v>
      </c>
      <c r="W473" s="275" t="s">
        <v>354</v>
      </c>
    </row>
    <row r="474" spans="1:23" ht="47.25" customHeight="1">
      <c r="A474" s="200"/>
      <c r="B474" s="97"/>
      <c r="C474" s="200"/>
      <c r="D474" s="156" t="s">
        <v>24</v>
      </c>
      <c r="E474" s="51">
        <v>25.29</v>
      </c>
      <c r="F474" s="51">
        <v>25.29</v>
      </c>
      <c r="G474" s="51">
        <v>26.55</v>
      </c>
      <c r="H474" s="52">
        <v>100</v>
      </c>
      <c r="I474" s="52">
        <v>104.98220640569396</v>
      </c>
      <c r="J474" s="51">
        <v>26.55</v>
      </c>
      <c r="K474" s="51">
        <v>26.55</v>
      </c>
      <c r="L474" s="51">
        <v>27.69</v>
      </c>
      <c r="M474" s="52">
        <v>100</v>
      </c>
      <c r="N474" s="52">
        <v>104.29378531073445</v>
      </c>
      <c r="O474" s="51">
        <v>27.69</v>
      </c>
      <c r="P474" s="51">
        <v>28.11</v>
      </c>
      <c r="Q474" s="54">
        <v>1</v>
      </c>
      <c r="R474" s="54">
        <v>1.0151679306608883</v>
      </c>
      <c r="S474" s="109" t="s">
        <v>31</v>
      </c>
      <c r="T474" s="109" t="s">
        <v>31</v>
      </c>
      <c r="U474" s="109" t="s">
        <v>31</v>
      </c>
      <c r="V474" s="109" t="s">
        <v>31</v>
      </c>
      <c r="W474" s="277"/>
    </row>
    <row r="475" spans="1:23" ht="45.75" customHeight="1">
      <c r="A475" s="197">
        <v>10</v>
      </c>
      <c r="B475" s="97"/>
      <c r="C475" s="197" t="s">
        <v>407</v>
      </c>
      <c r="D475" s="156" t="s">
        <v>20</v>
      </c>
      <c r="E475" s="51"/>
      <c r="F475" s="51"/>
      <c r="G475" s="51"/>
      <c r="H475" s="52"/>
      <c r="I475" s="52"/>
      <c r="J475" s="51"/>
      <c r="K475" s="51"/>
      <c r="L475" s="51"/>
      <c r="M475" s="52"/>
      <c r="N475" s="52"/>
      <c r="O475" s="51" t="s">
        <v>31</v>
      </c>
      <c r="P475" s="51" t="s">
        <v>31</v>
      </c>
      <c r="Q475" s="51" t="s">
        <v>31</v>
      </c>
      <c r="R475" s="51" t="s">
        <v>31</v>
      </c>
      <c r="S475" s="109">
        <v>39.26</v>
      </c>
      <c r="T475" s="109">
        <v>42.38</v>
      </c>
      <c r="U475" s="111" t="s">
        <v>31</v>
      </c>
      <c r="V475" s="111">
        <f t="shared" si="331"/>
        <v>107.94701986754968</v>
      </c>
      <c r="W475" s="275" t="s">
        <v>409</v>
      </c>
    </row>
    <row r="476" spans="1:23" ht="47.25" customHeight="1">
      <c r="A476" s="199"/>
      <c r="B476" s="97"/>
      <c r="C476" s="199"/>
      <c r="D476" s="156" t="s">
        <v>24</v>
      </c>
      <c r="E476" s="51"/>
      <c r="F476" s="51"/>
      <c r="G476" s="51"/>
      <c r="H476" s="52"/>
      <c r="I476" s="52"/>
      <c r="J476" s="51"/>
      <c r="K476" s="51"/>
      <c r="L476" s="51"/>
      <c r="M476" s="52"/>
      <c r="N476" s="52"/>
      <c r="O476" s="51" t="s">
        <v>31</v>
      </c>
      <c r="P476" s="51" t="s">
        <v>31</v>
      </c>
      <c r="Q476" s="51" t="s">
        <v>31</v>
      </c>
      <c r="R476" s="51" t="s">
        <v>31</v>
      </c>
      <c r="S476" s="109">
        <v>28.11</v>
      </c>
      <c r="T476" s="109">
        <v>29.68</v>
      </c>
      <c r="U476" s="111" t="s">
        <v>31</v>
      </c>
      <c r="V476" s="111">
        <f t="shared" si="331"/>
        <v>105.5852009960868</v>
      </c>
      <c r="W476" s="277"/>
    </row>
    <row r="477" spans="1:23">
      <c r="A477" s="200">
        <v>11</v>
      </c>
      <c r="B477" s="97"/>
      <c r="C477" s="200" t="s">
        <v>403</v>
      </c>
      <c r="D477" s="156" t="s">
        <v>20</v>
      </c>
      <c r="E477" s="51">
        <v>56.49</v>
      </c>
      <c r="F477" s="51">
        <v>56.49</v>
      </c>
      <c r="G477" s="51">
        <v>59.53</v>
      </c>
      <c r="H477" s="52">
        <v>100</v>
      </c>
      <c r="I477" s="52">
        <v>105.38148344839794</v>
      </c>
      <c r="J477" s="51">
        <v>59.53</v>
      </c>
      <c r="K477" s="51">
        <v>59.53</v>
      </c>
      <c r="L477" s="51">
        <v>68.84</v>
      </c>
      <c r="M477" s="52">
        <v>100</v>
      </c>
      <c r="N477" s="52">
        <v>115.6391735259533</v>
      </c>
      <c r="O477" s="51">
        <v>55.02</v>
      </c>
      <c r="P477" s="51">
        <v>55.02</v>
      </c>
      <c r="Q477" s="54">
        <v>0.79924462521789663</v>
      </c>
      <c r="R477" s="54">
        <v>1</v>
      </c>
      <c r="S477" s="109" t="s">
        <v>31</v>
      </c>
      <c r="T477" s="109" t="s">
        <v>31</v>
      </c>
      <c r="U477" s="109" t="s">
        <v>31</v>
      </c>
      <c r="V477" s="109" t="s">
        <v>31</v>
      </c>
      <c r="W477" s="275" t="s">
        <v>354</v>
      </c>
    </row>
    <row r="478" spans="1:23" ht="59.25" customHeight="1">
      <c r="A478" s="200"/>
      <c r="B478" s="97"/>
      <c r="C478" s="200"/>
      <c r="D478" s="156" t="s">
        <v>24</v>
      </c>
      <c r="E478" s="51">
        <v>48.91</v>
      </c>
      <c r="F478" s="51">
        <v>48.91</v>
      </c>
      <c r="G478" s="51">
        <v>51.36</v>
      </c>
      <c r="H478" s="52">
        <v>100</v>
      </c>
      <c r="I478" s="52">
        <v>105.00920057248007</v>
      </c>
      <c r="J478" s="51">
        <v>51.36</v>
      </c>
      <c r="K478" s="51">
        <v>51.36</v>
      </c>
      <c r="L478" s="51">
        <v>53.57</v>
      </c>
      <c r="M478" s="52">
        <v>100</v>
      </c>
      <c r="N478" s="52">
        <v>104.30295950155764</v>
      </c>
      <c r="O478" s="116">
        <v>53.57</v>
      </c>
      <c r="P478" s="116">
        <v>54.37</v>
      </c>
      <c r="Q478" s="54">
        <v>1</v>
      </c>
      <c r="R478" s="54">
        <v>1.0149337315661751</v>
      </c>
      <c r="S478" s="109" t="s">
        <v>31</v>
      </c>
      <c r="T478" s="109" t="s">
        <v>31</v>
      </c>
      <c r="U478" s="109" t="s">
        <v>31</v>
      </c>
      <c r="V478" s="109" t="s">
        <v>31</v>
      </c>
      <c r="W478" s="277"/>
    </row>
    <row r="479" spans="1:23" ht="45.75" customHeight="1">
      <c r="A479" s="197">
        <v>12</v>
      </c>
      <c r="B479" s="97"/>
      <c r="C479" s="197" t="s">
        <v>404</v>
      </c>
      <c r="D479" s="156" t="s">
        <v>20</v>
      </c>
      <c r="E479" s="51"/>
      <c r="F479" s="51"/>
      <c r="G479" s="51"/>
      <c r="H479" s="52"/>
      <c r="I479" s="52"/>
      <c r="J479" s="51"/>
      <c r="K479" s="51"/>
      <c r="L479" s="51"/>
      <c r="M479" s="52"/>
      <c r="N479" s="52"/>
      <c r="O479" s="51" t="s">
        <v>31</v>
      </c>
      <c r="P479" s="51" t="s">
        <v>31</v>
      </c>
      <c r="Q479" s="51" t="s">
        <v>31</v>
      </c>
      <c r="R479" s="51" t="s">
        <v>31</v>
      </c>
      <c r="S479" s="109">
        <v>55.02</v>
      </c>
      <c r="T479" s="109">
        <v>57.11</v>
      </c>
      <c r="U479" s="111" t="s">
        <v>31</v>
      </c>
      <c r="V479" s="111">
        <f t="shared" si="331"/>
        <v>103.79861868411486</v>
      </c>
      <c r="W479" s="275" t="s">
        <v>409</v>
      </c>
    </row>
    <row r="480" spans="1:23" ht="42.75" customHeight="1">
      <c r="A480" s="199"/>
      <c r="B480" s="97"/>
      <c r="C480" s="199"/>
      <c r="D480" s="156" t="s">
        <v>24</v>
      </c>
      <c r="E480" s="51"/>
      <c r="F480" s="51"/>
      <c r="G480" s="51"/>
      <c r="H480" s="52"/>
      <c r="I480" s="52"/>
      <c r="J480" s="51"/>
      <c r="K480" s="51"/>
      <c r="L480" s="51"/>
      <c r="M480" s="52"/>
      <c r="N480" s="52"/>
      <c r="O480" s="51" t="s">
        <v>31</v>
      </c>
      <c r="P480" s="51" t="s">
        <v>31</v>
      </c>
      <c r="Q480" s="51" t="s">
        <v>31</v>
      </c>
      <c r="R480" s="51" t="s">
        <v>31</v>
      </c>
      <c r="S480" s="109">
        <v>54.37</v>
      </c>
      <c r="T480" s="109">
        <v>57.11</v>
      </c>
      <c r="U480" s="111" t="s">
        <v>31</v>
      </c>
      <c r="V480" s="111">
        <f t="shared" si="331"/>
        <v>105.03954386610263</v>
      </c>
      <c r="W480" s="277"/>
    </row>
    <row r="481" spans="1:23">
      <c r="A481" s="200">
        <v>13</v>
      </c>
      <c r="B481" s="97"/>
      <c r="C481" s="200" t="s">
        <v>405</v>
      </c>
      <c r="D481" s="156" t="s">
        <v>20</v>
      </c>
      <c r="E481" s="51">
        <v>47.56</v>
      </c>
      <c r="F481" s="51">
        <v>47.56</v>
      </c>
      <c r="G481" s="51">
        <v>52.63</v>
      </c>
      <c r="H481" s="52">
        <v>100</v>
      </c>
      <c r="I481" s="52">
        <v>110.66021867115224</v>
      </c>
      <c r="J481" s="51">
        <v>52.63</v>
      </c>
      <c r="K481" s="51">
        <v>52.63</v>
      </c>
      <c r="L481" s="51">
        <v>64.489999999999995</v>
      </c>
      <c r="M481" s="52">
        <v>100</v>
      </c>
      <c r="N481" s="52">
        <v>122.53467604028118</v>
      </c>
      <c r="O481" s="51">
        <v>54.09</v>
      </c>
      <c r="P481" s="51">
        <v>54.09</v>
      </c>
      <c r="Q481" s="54">
        <v>0.83873468754845726</v>
      </c>
      <c r="R481" s="54">
        <v>1</v>
      </c>
      <c r="S481" s="109" t="s">
        <v>31</v>
      </c>
      <c r="T481" s="109" t="s">
        <v>31</v>
      </c>
      <c r="U481" s="109" t="s">
        <v>31</v>
      </c>
      <c r="V481" s="109" t="s">
        <v>31</v>
      </c>
      <c r="W481" s="275" t="s">
        <v>354</v>
      </c>
    </row>
    <row r="482" spans="1:23" ht="60" customHeight="1">
      <c r="A482" s="200"/>
      <c r="B482" s="97"/>
      <c r="C482" s="200"/>
      <c r="D482" s="156" t="s">
        <v>24</v>
      </c>
      <c r="E482" s="51">
        <v>47.56</v>
      </c>
      <c r="F482" s="51">
        <v>47.56</v>
      </c>
      <c r="G482" s="51">
        <v>49.94</v>
      </c>
      <c r="H482" s="52">
        <v>100</v>
      </c>
      <c r="I482" s="52">
        <v>105.00420521446591</v>
      </c>
      <c r="J482" s="51">
        <v>49.94</v>
      </c>
      <c r="K482" s="51">
        <v>49.94</v>
      </c>
      <c r="L482" s="51">
        <v>52.09</v>
      </c>
      <c r="M482" s="52">
        <v>100</v>
      </c>
      <c r="N482" s="52">
        <v>104.30516619943934</v>
      </c>
      <c r="O482" s="51">
        <v>52.09</v>
      </c>
      <c r="P482" s="51">
        <v>52.87</v>
      </c>
      <c r="Q482" s="54">
        <v>1</v>
      </c>
      <c r="R482" s="54">
        <v>1.0149740833173353</v>
      </c>
      <c r="S482" s="109" t="s">
        <v>31</v>
      </c>
      <c r="T482" s="109" t="s">
        <v>31</v>
      </c>
      <c r="U482" s="109" t="s">
        <v>31</v>
      </c>
      <c r="V482" s="109" t="s">
        <v>31</v>
      </c>
      <c r="W482" s="277"/>
    </row>
    <row r="483" spans="1:23" ht="50.25" customHeight="1">
      <c r="A483" s="197">
        <v>14</v>
      </c>
      <c r="B483" s="97"/>
      <c r="C483" s="197" t="s">
        <v>406</v>
      </c>
      <c r="D483" s="156" t="s">
        <v>20</v>
      </c>
      <c r="E483" s="51"/>
      <c r="F483" s="51"/>
      <c r="G483" s="51"/>
      <c r="H483" s="52"/>
      <c r="I483" s="52"/>
      <c r="J483" s="51"/>
      <c r="K483" s="51"/>
      <c r="L483" s="51"/>
      <c r="M483" s="52"/>
      <c r="N483" s="52"/>
      <c r="O483" s="51" t="s">
        <v>31</v>
      </c>
      <c r="P483" s="51" t="s">
        <v>31</v>
      </c>
      <c r="Q483" s="51" t="s">
        <v>31</v>
      </c>
      <c r="R483" s="51" t="s">
        <v>31</v>
      </c>
      <c r="S483" s="109">
        <v>54.09</v>
      </c>
      <c r="T483" s="109">
        <v>55.3</v>
      </c>
      <c r="U483" s="111" t="s">
        <v>31</v>
      </c>
      <c r="V483" s="111">
        <f t="shared" si="331"/>
        <v>102.2370123867628</v>
      </c>
      <c r="W483" s="275" t="s">
        <v>409</v>
      </c>
    </row>
    <row r="484" spans="1:23" ht="41.25" customHeight="1">
      <c r="A484" s="199"/>
      <c r="B484" s="97"/>
      <c r="C484" s="199"/>
      <c r="D484" s="156" t="s">
        <v>24</v>
      </c>
      <c r="E484" s="51"/>
      <c r="F484" s="51"/>
      <c r="G484" s="51"/>
      <c r="H484" s="52"/>
      <c r="I484" s="52"/>
      <c r="J484" s="51"/>
      <c r="K484" s="51"/>
      <c r="L484" s="51"/>
      <c r="M484" s="52"/>
      <c r="N484" s="52"/>
      <c r="O484" s="51" t="s">
        <v>31</v>
      </c>
      <c r="P484" s="51" t="s">
        <v>31</v>
      </c>
      <c r="Q484" s="51" t="s">
        <v>31</v>
      </c>
      <c r="R484" s="51" t="s">
        <v>31</v>
      </c>
      <c r="S484" s="109">
        <v>52.87</v>
      </c>
      <c r="T484" s="109">
        <v>55.3</v>
      </c>
      <c r="U484" s="111" t="s">
        <v>31</v>
      </c>
      <c r="V484" s="111">
        <f t="shared" si="331"/>
        <v>104.59617930773595</v>
      </c>
      <c r="W484" s="277"/>
    </row>
    <row r="485" spans="1:23" ht="45">
      <c r="A485" s="97">
        <v>15</v>
      </c>
      <c r="B485" s="97"/>
      <c r="C485" s="156" t="s">
        <v>530</v>
      </c>
      <c r="D485" s="156" t="s">
        <v>20</v>
      </c>
      <c r="E485" s="51">
        <v>21.02</v>
      </c>
      <c r="F485" s="51">
        <v>21.02</v>
      </c>
      <c r="G485" s="51">
        <v>24.06</v>
      </c>
      <c r="H485" s="52">
        <v>100</v>
      </c>
      <c r="I485" s="52">
        <v>114.46241674595623</v>
      </c>
      <c r="J485" s="51">
        <v>24.06</v>
      </c>
      <c r="K485" s="51">
        <v>24.06</v>
      </c>
      <c r="L485" s="51">
        <v>34.58</v>
      </c>
      <c r="M485" s="52">
        <v>100</v>
      </c>
      <c r="N485" s="52">
        <v>143.72402327514547</v>
      </c>
      <c r="O485" s="51">
        <v>29.74</v>
      </c>
      <c r="P485" s="51">
        <v>29.74</v>
      </c>
      <c r="Q485" s="54">
        <v>0.86003470213996525</v>
      </c>
      <c r="R485" s="54">
        <v>1</v>
      </c>
      <c r="S485" s="108">
        <v>29.39</v>
      </c>
      <c r="T485" s="108">
        <v>29.39</v>
      </c>
      <c r="U485" s="111">
        <f>S485/P485*100</f>
        <v>98.823133826496317</v>
      </c>
      <c r="V485" s="111">
        <f>T485/S485*100</f>
        <v>100</v>
      </c>
      <c r="W485" s="115" t="s">
        <v>354</v>
      </c>
    </row>
    <row r="486" spans="1:23" ht="57" customHeight="1">
      <c r="A486" s="97">
        <v>16</v>
      </c>
      <c r="B486" s="97"/>
      <c r="C486" s="156" t="s">
        <v>531</v>
      </c>
      <c r="D486" s="97" t="s">
        <v>20</v>
      </c>
      <c r="E486" s="51">
        <v>9.5</v>
      </c>
      <c r="F486" s="51">
        <v>9.5</v>
      </c>
      <c r="G486" s="51">
        <v>10.220000000000001</v>
      </c>
      <c r="H486" s="52">
        <v>100</v>
      </c>
      <c r="I486" s="52">
        <v>107.57894736842107</v>
      </c>
      <c r="J486" s="51">
        <v>10.220000000000001</v>
      </c>
      <c r="K486" s="51">
        <v>10.220000000000001</v>
      </c>
      <c r="L486" s="51">
        <v>10.38</v>
      </c>
      <c r="M486" s="52">
        <v>100</v>
      </c>
      <c r="N486" s="52">
        <v>101.56555772994129</v>
      </c>
      <c r="O486" s="51">
        <v>9.3800000000000008</v>
      </c>
      <c r="P486" s="51">
        <v>9.3800000000000008</v>
      </c>
      <c r="Q486" s="54">
        <v>0.90366088631984587</v>
      </c>
      <c r="R486" s="54">
        <v>1</v>
      </c>
      <c r="S486" s="108">
        <v>9.3800000000000008</v>
      </c>
      <c r="T486" s="108">
        <v>9.58</v>
      </c>
      <c r="U486" s="111">
        <f>S486/P486*100</f>
        <v>100</v>
      </c>
      <c r="V486" s="111">
        <f>T486/S486*100</f>
        <v>102.1321961620469</v>
      </c>
      <c r="W486" s="115" t="s">
        <v>408</v>
      </c>
    </row>
    <row r="487" spans="1:23" ht="24.75" customHeight="1">
      <c r="A487" s="201" t="s">
        <v>26</v>
      </c>
      <c r="B487" s="202"/>
      <c r="C487" s="202"/>
      <c r="D487" s="202"/>
      <c r="E487" s="202"/>
      <c r="F487" s="202"/>
      <c r="G487" s="202"/>
      <c r="H487" s="202"/>
      <c r="I487" s="202"/>
      <c r="J487" s="202"/>
      <c r="K487" s="202"/>
      <c r="L487" s="202"/>
      <c r="M487" s="202"/>
      <c r="N487" s="202"/>
      <c r="O487" s="202"/>
      <c r="P487" s="202"/>
      <c r="Q487" s="202"/>
      <c r="R487" s="202"/>
      <c r="S487" s="202"/>
      <c r="T487" s="202"/>
      <c r="U487" s="202"/>
      <c r="V487" s="202"/>
      <c r="W487" s="203"/>
    </row>
    <row r="488" spans="1:23">
      <c r="A488" s="200">
        <v>1</v>
      </c>
      <c r="B488" s="97"/>
      <c r="C488" s="200" t="s">
        <v>430</v>
      </c>
      <c r="D488" s="119" t="s">
        <v>20</v>
      </c>
      <c r="E488" s="51" t="s">
        <v>31</v>
      </c>
      <c r="F488" s="51">
        <v>37.840000000000003</v>
      </c>
      <c r="G488" s="51">
        <v>37.840000000000003</v>
      </c>
      <c r="H488" s="51" t="s">
        <v>31</v>
      </c>
      <c r="I488" s="52">
        <f>G488/F488*100</f>
        <v>100</v>
      </c>
      <c r="J488" s="51">
        <v>37.840000000000003</v>
      </c>
      <c r="K488" s="51">
        <v>37.840000000000003</v>
      </c>
      <c r="L488" s="51">
        <v>45.63</v>
      </c>
      <c r="M488" s="51">
        <v>100</v>
      </c>
      <c r="N488" s="52">
        <f>L488/K488*100</f>
        <v>120.58668076109936</v>
      </c>
      <c r="O488" s="51">
        <v>45.63</v>
      </c>
      <c r="P488" s="51">
        <v>48.17</v>
      </c>
      <c r="Q488" s="52">
        <f>O488/L488*100</f>
        <v>100</v>
      </c>
      <c r="R488" s="52">
        <f>P488/O488*100</f>
        <v>105.56651325882096</v>
      </c>
      <c r="S488" s="121">
        <v>48.17</v>
      </c>
      <c r="T488" s="121">
        <v>56.81</v>
      </c>
      <c r="U488" s="52">
        <f>S488/P488*100</f>
        <v>100</v>
      </c>
      <c r="V488" s="52">
        <f>T488/S488*100</f>
        <v>117.93647498443013</v>
      </c>
      <c r="W488" s="200" t="s">
        <v>436</v>
      </c>
    </row>
    <row r="489" spans="1:23" ht="110.25" customHeight="1">
      <c r="A489" s="200"/>
      <c r="B489" s="97"/>
      <c r="C489" s="200"/>
      <c r="D489" s="119" t="s">
        <v>72</v>
      </c>
      <c r="E489" s="51" t="s">
        <v>31</v>
      </c>
      <c r="F489" s="51">
        <v>27.26</v>
      </c>
      <c r="G489" s="51">
        <v>28.62</v>
      </c>
      <c r="H489" s="51" t="s">
        <v>31</v>
      </c>
      <c r="I489" s="51">
        <v>104.98899486427</v>
      </c>
      <c r="J489" s="51">
        <v>28.62</v>
      </c>
      <c r="K489" s="51">
        <v>28.62</v>
      </c>
      <c r="L489" s="51">
        <v>29.85</v>
      </c>
      <c r="M489" s="51">
        <v>100</v>
      </c>
      <c r="N489" s="52">
        <f>L489/K489*100</f>
        <v>104.29769392033543</v>
      </c>
      <c r="O489" s="51">
        <v>29.85</v>
      </c>
      <c r="P489" s="51">
        <v>30.3</v>
      </c>
      <c r="Q489" s="52">
        <f t="shared" ref="Q489:Q491" si="335">O489/L489*100</f>
        <v>100</v>
      </c>
      <c r="R489" s="52">
        <f t="shared" ref="R489:R491" si="336">P489/O489*100</f>
        <v>101.50753768844221</v>
      </c>
      <c r="S489" s="121">
        <v>30.3</v>
      </c>
      <c r="T489" s="121">
        <v>32</v>
      </c>
      <c r="U489" s="122">
        <f t="shared" ref="U489:U503" si="337">S489/P489*100</f>
        <v>100</v>
      </c>
      <c r="V489" s="122">
        <f t="shared" ref="V489:V503" si="338">T489/S489*100</f>
        <v>105.6105610561056</v>
      </c>
      <c r="W489" s="200"/>
    </row>
    <row r="490" spans="1:23" ht="33" customHeight="1">
      <c r="A490" s="200">
        <v>2</v>
      </c>
      <c r="B490" s="97"/>
      <c r="C490" s="200" t="s">
        <v>429</v>
      </c>
      <c r="D490" s="119" t="s">
        <v>20</v>
      </c>
      <c r="E490" s="51" t="s">
        <v>31</v>
      </c>
      <c r="F490" s="51">
        <v>37.840000000000003</v>
      </c>
      <c r="G490" s="51">
        <v>37.840000000000003</v>
      </c>
      <c r="H490" s="51" t="s">
        <v>31</v>
      </c>
      <c r="I490" s="52">
        <f>G490/F490*100</f>
        <v>100</v>
      </c>
      <c r="J490" s="51">
        <v>37.840000000000003</v>
      </c>
      <c r="K490" s="51">
        <v>37.840000000000003</v>
      </c>
      <c r="L490" s="51">
        <v>45.63</v>
      </c>
      <c r="M490" s="51">
        <v>100</v>
      </c>
      <c r="N490" s="52">
        <f>L490/K490*100</f>
        <v>120.58668076109936</v>
      </c>
      <c r="O490" s="51">
        <v>45.63</v>
      </c>
      <c r="P490" s="51">
        <v>48.17</v>
      </c>
      <c r="Q490" s="52">
        <f t="shared" si="335"/>
        <v>100</v>
      </c>
      <c r="R490" s="52">
        <f t="shared" si="336"/>
        <v>105.56651325882096</v>
      </c>
      <c r="S490" s="121">
        <v>48.17</v>
      </c>
      <c r="T490" s="121">
        <v>56.81</v>
      </c>
      <c r="U490" s="122">
        <f t="shared" si="337"/>
        <v>100</v>
      </c>
      <c r="V490" s="122">
        <f t="shared" si="338"/>
        <v>117.93647498443013</v>
      </c>
      <c r="W490" s="200"/>
    </row>
    <row r="491" spans="1:23" ht="89.25" customHeight="1">
      <c r="A491" s="200"/>
      <c r="B491" s="97"/>
      <c r="C491" s="200"/>
      <c r="D491" s="119" t="s">
        <v>72</v>
      </c>
      <c r="E491" s="51" t="s">
        <v>31</v>
      </c>
      <c r="F491" s="51">
        <v>12.51</v>
      </c>
      <c r="G491" s="51">
        <v>13.14</v>
      </c>
      <c r="H491" s="51" t="s">
        <v>31</v>
      </c>
      <c r="I491" s="52">
        <v>105</v>
      </c>
      <c r="J491" s="51">
        <v>13.14</v>
      </c>
      <c r="K491" s="51">
        <v>13.14</v>
      </c>
      <c r="L491" s="51">
        <v>13.71</v>
      </c>
      <c r="M491" s="51">
        <v>100</v>
      </c>
      <c r="N491" s="52">
        <f>L491/K491*100</f>
        <v>104.337899543379</v>
      </c>
      <c r="O491" s="51">
        <v>13.71</v>
      </c>
      <c r="P491" s="51">
        <v>13.92</v>
      </c>
      <c r="Q491" s="52">
        <f t="shared" si="335"/>
        <v>100</v>
      </c>
      <c r="R491" s="52">
        <f t="shared" si="336"/>
        <v>101.53172866520788</v>
      </c>
      <c r="S491" s="121">
        <v>13.92</v>
      </c>
      <c r="T491" s="121">
        <v>14.7</v>
      </c>
      <c r="U491" s="122">
        <f t="shared" si="337"/>
        <v>100</v>
      </c>
      <c r="V491" s="122">
        <f t="shared" si="338"/>
        <v>105.60344827586205</v>
      </c>
      <c r="W491" s="200"/>
    </row>
    <row r="492" spans="1:23" ht="15" customHeight="1">
      <c r="A492" s="200">
        <f t="shared" ref="A492" si="339">A490+1</f>
        <v>3</v>
      </c>
      <c r="B492" s="97"/>
      <c r="C492" s="200" t="s">
        <v>57</v>
      </c>
      <c r="D492" s="117" t="s">
        <v>20</v>
      </c>
      <c r="E492" s="274">
        <v>26.87</v>
      </c>
      <c r="F492" s="274">
        <v>26.87</v>
      </c>
      <c r="G492" s="274">
        <v>27.39</v>
      </c>
      <c r="H492" s="274">
        <v>100</v>
      </c>
      <c r="I492" s="282">
        <f t="shared" ref="I492:I501" si="340">G492/E492*100</f>
        <v>101.93524376628208</v>
      </c>
      <c r="J492" s="274">
        <v>27.39</v>
      </c>
      <c r="K492" s="274">
        <v>26.78</v>
      </c>
      <c r="L492" s="274">
        <v>26.78</v>
      </c>
      <c r="M492" s="274">
        <f>K492/J492*100</f>
        <v>97.772909821102587</v>
      </c>
      <c r="N492" s="282">
        <f t="shared" ref="N492" si="341">L492/K492*100</f>
        <v>100</v>
      </c>
      <c r="O492" s="274">
        <v>26.78</v>
      </c>
      <c r="P492" s="274">
        <v>27.18</v>
      </c>
      <c r="Q492" s="282">
        <f t="shared" ref="Q492:Q500" si="342">O492/L492*100</f>
        <v>100</v>
      </c>
      <c r="R492" s="282">
        <f t="shared" ref="R492:R500" si="343">P492/O492*100</f>
        <v>101.49365197908887</v>
      </c>
      <c r="S492" s="121" t="s">
        <v>31</v>
      </c>
      <c r="T492" s="121" t="s">
        <v>31</v>
      </c>
      <c r="U492" s="122" t="s">
        <v>31</v>
      </c>
      <c r="V492" s="122" t="s">
        <v>31</v>
      </c>
      <c r="W492" s="200"/>
    </row>
    <row r="493" spans="1:23" ht="25.5" customHeight="1">
      <c r="A493" s="200"/>
      <c r="B493" s="97"/>
      <c r="C493" s="200"/>
      <c r="D493" s="118"/>
      <c r="E493" s="274"/>
      <c r="F493" s="274"/>
      <c r="G493" s="274"/>
      <c r="H493" s="274"/>
      <c r="I493" s="282"/>
      <c r="J493" s="274"/>
      <c r="K493" s="274"/>
      <c r="L493" s="274"/>
      <c r="M493" s="274"/>
      <c r="N493" s="282"/>
      <c r="O493" s="274"/>
      <c r="P493" s="274"/>
      <c r="Q493" s="282" t="e">
        <f t="shared" si="342"/>
        <v>#DIV/0!</v>
      </c>
      <c r="R493" s="282" t="e">
        <f t="shared" si="343"/>
        <v>#DIV/0!</v>
      </c>
      <c r="S493" s="121" t="s">
        <v>31</v>
      </c>
      <c r="T493" s="121" t="s">
        <v>31</v>
      </c>
      <c r="U493" s="122" t="s">
        <v>31</v>
      </c>
      <c r="V493" s="122" t="s">
        <v>31</v>
      </c>
      <c r="W493" s="200"/>
    </row>
    <row r="494" spans="1:23" ht="27.75" customHeight="1">
      <c r="A494" s="200">
        <f t="shared" ref="A494" si="344">A492+1</f>
        <v>4</v>
      </c>
      <c r="B494" s="97"/>
      <c r="C494" s="200" t="s">
        <v>428</v>
      </c>
      <c r="D494" s="119" t="s">
        <v>21</v>
      </c>
      <c r="E494" s="51">
        <v>53.98</v>
      </c>
      <c r="F494" s="51">
        <v>53.98</v>
      </c>
      <c r="G494" s="51">
        <v>57.08</v>
      </c>
      <c r="H494" s="51">
        <v>100</v>
      </c>
      <c r="I494" s="52">
        <f t="shared" si="340"/>
        <v>105.74286772878845</v>
      </c>
      <c r="J494" s="51">
        <v>57.08</v>
      </c>
      <c r="K494" s="51">
        <v>57.08</v>
      </c>
      <c r="L494" s="51">
        <v>69.11</v>
      </c>
      <c r="M494" s="51">
        <v>100</v>
      </c>
      <c r="N494" s="52">
        <f t="shared" ref="N494:N501" si="345">L494/J494*100</f>
        <v>121.07568325157673</v>
      </c>
      <c r="O494" s="51">
        <v>69.11</v>
      </c>
      <c r="P494" s="51">
        <v>73.58</v>
      </c>
      <c r="Q494" s="52">
        <f t="shared" si="342"/>
        <v>100</v>
      </c>
      <c r="R494" s="52">
        <f t="shared" si="343"/>
        <v>106.46794964549269</v>
      </c>
      <c r="S494" s="121">
        <v>73.58</v>
      </c>
      <c r="T494" s="121">
        <v>83</v>
      </c>
      <c r="U494" s="122">
        <f t="shared" si="337"/>
        <v>100</v>
      </c>
      <c r="V494" s="122">
        <f t="shared" si="338"/>
        <v>112.80239195433541</v>
      </c>
      <c r="W494" s="200"/>
    </row>
    <row r="495" spans="1:23" ht="23.25" customHeight="1">
      <c r="A495" s="200"/>
      <c r="B495" s="97"/>
      <c r="C495" s="200"/>
      <c r="D495" s="119" t="s">
        <v>74</v>
      </c>
      <c r="E495" s="51">
        <v>52</v>
      </c>
      <c r="F495" s="51">
        <v>52</v>
      </c>
      <c r="G495" s="51">
        <v>54.6</v>
      </c>
      <c r="H495" s="51">
        <v>100</v>
      </c>
      <c r="I495" s="52">
        <f t="shared" si="340"/>
        <v>105</v>
      </c>
      <c r="J495" s="51">
        <v>54.6</v>
      </c>
      <c r="K495" s="51">
        <v>54.6</v>
      </c>
      <c r="L495" s="51">
        <v>56.95</v>
      </c>
      <c r="M495" s="51">
        <v>100</v>
      </c>
      <c r="N495" s="52">
        <f t="shared" si="345"/>
        <v>104.30402930402931</v>
      </c>
      <c r="O495" s="51">
        <v>56.95</v>
      </c>
      <c r="P495" s="51">
        <v>57.8</v>
      </c>
      <c r="Q495" s="52">
        <f t="shared" si="342"/>
        <v>100</v>
      </c>
      <c r="R495" s="52">
        <f t="shared" si="343"/>
        <v>101.49253731343282</v>
      </c>
      <c r="S495" s="121">
        <v>57.8</v>
      </c>
      <c r="T495" s="121">
        <v>61.04</v>
      </c>
      <c r="U495" s="122">
        <f t="shared" si="337"/>
        <v>100</v>
      </c>
      <c r="V495" s="122">
        <f t="shared" si="338"/>
        <v>105.60553633217992</v>
      </c>
      <c r="W495" s="200"/>
    </row>
    <row r="496" spans="1:23" ht="15" customHeight="1">
      <c r="A496" s="200">
        <f t="shared" ref="A496" si="346">A494+1</f>
        <v>5</v>
      </c>
      <c r="B496" s="97"/>
      <c r="C496" s="200"/>
      <c r="D496" s="119" t="s">
        <v>20</v>
      </c>
      <c r="E496" s="51">
        <v>40.770000000000003</v>
      </c>
      <c r="F496" s="51">
        <v>40.770000000000003</v>
      </c>
      <c r="G496" s="51">
        <v>46.85</v>
      </c>
      <c r="H496" s="51">
        <v>100</v>
      </c>
      <c r="I496" s="52">
        <f t="shared" si="340"/>
        <v>114.91292617120432</v>
      </c>
      <c r="J496" s="51">
        <v>46.85</v>
      </c>
      <c r="K496" s="51">
        <v>46.85</v>
      </c>
      <c r="L496" s="51">
        <v>52.1</v>
      </c>
      <c r="M496" s="51">
        <v>100</v>
      </c>
      <c r="N496" s="52">
        <f t="shared" si="345"/>
        <v>111.20597652081111</v>
      </c>
      <c r="O496" s="51">
        <v>52.1</v>
      </c>
      <c r="P496" s="51">
        <v>53.92</v>
      </c>
      <c r="Q496" s="52">
        <f t="shared" si="342"/>
        <v>100</v>
      </c>
      <c r="R496" s="52">
        <f t="shared" si="343"/>
        <v>103.4932821497121</v>
      </c>
      <c r="S496" s="121">
        <v>53.92</v>
      </c>
      <c r="T496" s="121">
        <v>56.86</v>
      </c>
      <c r="U496" s="122">
        <f t="shared" si="337"/>
        <v>100</v>
      </c>
      <c r="V496" s="122">
        <f t="shared" si="338"/>
        <v>105.45252225519289</v>
      </c>
      <c r="W496" s="200"/>
    </row>
    <row r="497" spans="1:23" ht="30">
      <c r="A497" s="200"/>
      <c r="B497" s="97"/>
      <c r="C497" s="200"/>
      <c r="D497" s="119" t="s">
        <v>188</v>
      </c>
      <c r="E497" s="51">
        <v>37.96</v>
      </c>
      <c r="F497" s="51">
        <v>37.96</v>
      </c>
      <c r="G497" s="51">
        <v>39.86</v>
      </c>
      <c r="H497" s="51">
        <v>100</v>
      </c>
      <c r="I497" s="52">
        <f t="shared" si="340"/>
        <v>105.00526870389884</v>
      </c>
      <c r="J497" s="51">
        <v>39.86</v>
      </c>
      <c r="K497" s="51">
        <v>39.86</v>
      </c>
      <c r="L497" s="51">
        <v>41.57</v>
      </c>
      <c r="M497" s="51">
        <v>100</v>
      </c>
      <c r="N497" s="52">
        <f t="shared" si="345"/>
        <v>104.29001505268441</v>
      </c>
      <c r="O497" s="51">
        <v>41.57</v>
      </c>
      <c r="P497" s="51">
        <v>42.19</v>
      </c>
      <c r="Q497" s="52">
        <f t="shared" si="342"/>
        <v>100</v>
      </c>
      <c r="R497" s="52">
        <f t="shared" si="343"/>
        <v>101.49146018763531</v>
      </c>
      <c r="S497" s="121">
        <v>42.19</v>
      </c>
      <c r="T497" s="121">
        <v>44.55</v>
      </c>
      <c r="U497" s="122">
        <f t="shared" si="337"/>
        <v>100</v>
      </c>
      <c r="V497" s="122">
        <f t="shared" si="338"/>
        <v>105.59374259303152</v>
      </c>
      <c r="W497" s="200"/>
    </row>
    <row r="498" spans="1:23" ht="30">
      <c r="A498" s="200">
        <f t="shared" ref="A498" si="347">A496+1</f>
        <v>6</v>
      </c>
      <c r="B498" s="97"/>
      <c r="C498" s="200"/>
      <c r="D498" s="119" t="s">
        <v>141</v>
      </c>
      <c r="E498" s="51">
        <v>41.18</v>
      </c>
      <c r="F498" s="51">
        <v>41.18</v>
      </c>
      <c r="G498" s="51">
        <v>46.94</v>
      </c>
      <c r="H498" s="51">
        <v>100</v>
      </c>
      <c r="I498" s="52">
        <f t="shared" si="340"/>
        <v>113.98737251092763</v>
      </c>
      <c r="J498" s="51">
        <v>46.94</v>
      </c>
      <c r="K498" s="51">
        <v>46.94</v>
      </c>
      <c r="L498" s="51">
        <v>67.3</v>
      </c>
      <c r="M498" s="51">
        <v>100</v>
      </c>
      <c r="N498" s="52">
        <f t="shared" si="345"/>
        <v>143.3745206646783</v>
      </c>
      <c r="O498" s="51">
        <v>67.3</v>
      </c>
      <c r="P498" s="51">
        <v>82.26</v>
      </c>
      <c r="Q498" s="52">
        <f t="shared" si="342"/>
        <v>100</v>
      </c>
      <c r="R498" s="52">
        <f t="shared" si="343"/>
        <v>122.22882615156018</v>
      </c>
      <c r="S498" s="121">
        <v>82.26</v>
      </c>
      <c r="T498" s="121">
        <v>95.59</v>
      </c>
      <c r="U498" s="122">
        <f t="shared" si="337"/>
        <v>100</v>
      </c>
      <c r="V498" s="122">
        <f t="shared" si="338"/>
        <v>116.20471675176269</v>
      </c>
      <c r="W498" s="200"/>
    </row>
    <row r="499" spans="1:23" ht="30">
      <c r="A499" s="200"/>
      <c r="B499" s="97"/>
      <c r="C499" s="200"/>
      <c r="D499" s="119" t="s">
        <v>143</v>
      </c>
      <c r="E499" s="51">
        <v>34.450000000000003</v>
      </c>
      <c r="F499" s="51">
        <v>34.450000000000003</v>
      </c>
      <c r="G499" s="51">
        <v>36.17</v>
      </c>
      <c r="H499" s="51">
        <v>100</v>
      </c>
      <c r="I499" s="52">
        <f t="shared" si="340"/>
        <v>104.99274310595067</v>
      </c>
      <c r="J499" s="51">
        <v>36.17</v>
      </c>
      <c r="K499" s="51">
        <v>36.17</v>
      </c>
      <c r="L499" s="51">
        <v>37.729999999999997</v>
      </c>
      <c r="M499" s="51">
        <v>100</v>
      </c>
      <c r="N499" s="52">
        <f t="shared" si="345"/>
        <v>104.31296654686201</v>
      </c>
      <c r="O499" s="51">
        <v>37.729999999999997</v>
      </c>
      <c r="P499" s="51">
        <v>38.299999999999997</v>
      </c>
      <c r="Q499" s="52">
        <f t="shared" si="342"/>
        <v>100</v>
      </c>
      <c r="R499" s="52">
        <f t="shared" si="343"/>
        <v>101.51073416379539</v>
      </c>
      <c r="S499" s="121">
        <v>38.299999999999997</v>
      </c>
      <c r="T499" s="121">
        <v>40.44</v>
      </c>
      <c r="U499" s="122">
        <f t="shared" si="337"/>
        <v>100</v>
      </c>
      <c r="V499" s="122">
        <f t="shared" si="338"/>
        <v>105.58746736292429</v>
      </c>
      <c r="W499" s="200"/>
    </row>
    <row r="500" spans="1:23" ht="30">
      <c r="A500" s="200">
        <f t="shared" ref="A500" si="348">A498+1</f>
        <v>7</v>
      </c>
      <c r="B500" s="97"/>
      <c r="C500" s="200"/>
      <c r="D500" s="119" t="s">
        <v>142</v>
      </c>
      <c r="E500" s="51">
        <v>41.2</v>
      </c>
      <c r="F500" s="51">
        <v>41.2</v>
      </c>
      <c r="G500" s="51">
        <v>47.38</v>
      </c>
      <c r="H500" s="51">
        <v>100</v>
      </c>
      <c r="I500" s="52">
        <f t="shared" si="340"/>
        <v>114.99999999999999</v>
      </c>
      <c r="J500" s="51">
        <v>47.38</v>
      </c>
      <c r="K500" s="51">
        <v>47.38</v>
      </c>
      <c r="L500" s="51">
        <v>96.91</v>
      </c>
      <c r="M500" s="51">
        <v>100</v>
      </c>
      <c r="N500" s="52">
        <f t="shared" si="345"/>
        <v>204.53777965386237</v>
      </c>
      <c r="O500" s="51">
        <v>96.91</v>
      </c>
      <c r="P500" s="51">
        <v>114.63</v>
      </c>
      <c r="Q500" s="52">
        <f t="shared" si="342"/>
        <v>100</v>
      </c>
      <c r="R500" s="52">
        <f t="shared" si="343"/>
        <v>118.28500670725415</v>
      </c>
      <c r="S500" s="121">
        <v>114.63</v>
      </c>
      <c r="T500" s="121">
        <v>129.72</v>
      </c>
      <c r="U500" s="122">
        <f t="shared" si="337"/>
        <v>100</v>
      </c>
      <c r="V500" s="122">
        <f t="shared" si="338"/>
        <v>113.1640931693274</v>
      </c>
      <c r="W500" s="200"/>
    </row>
    <row r="501" spans="1:23" ht="30">
      <c r="A501" s="200"/>
      <c r="B501" s="97"/>
      <c r="C501" s="200"/>
      <c r="D501" s="119" t="s">
        <v>144</v>
      </c>
      <c r="E501" s="51">
        <v>34.44</v>
      </c>
      <c r="F501" s="51">
        <v>34.44</v>
      </c>
      <c r="G501" s="51">
        <v>36.159999999999997</v>
      </c>
      <c r="H501" s="51">
        <v>100</v>
      </c>
      <c r="I501" s="52">
        <f t="shared" si="340"/>
        <v>104.99419279907085</v>
      </c>
      <c r="J501" s="51">
        <v>36.159999999999997</v>
      </c>
      <c r="K501" s="51">
        <v>36.159999999999997</v>
      </c>
      <c r="L501" s="51">
        <v>37.71</v>
      </c>
      <c r="M501" s="51">
        <v>100</v>
      </c>
      <c r="N501" s="52">
        <f t="shared" si="345"/>
        <v>104.28650442477878</v>
      </c>
      <c r="O501" s="51">
        <v>37.71</v>
      </c>
      <c r="P501" s="51">
        <v>38.28</v>
      </c>
      <c r="Q501" s="52">
        <f>O501/L501*100</f>
        <v>100</v>
      </c>
      <c r="R501" s="52">
        <f>P501/O501*100</f>
        <v>101.51153540175019</v>
      </c>
      <c r="S501" s="121">
        <v>38.28</v>
      </c>
      <c r="T501" s="121">
        <v>40.42</v>
      </c>
      <c r="U501" s="122">
        <f t="shared" si="337"/>
        <v>100</v>
      </c>
      <c r="V501" s="122">
        <f t="shared" si="338"/>
        <v>105.5903866248694</v>
      </c>
      <c r="W501" s="200"/>
    </row>
    <row r="502" spans="1:23">
      <c r="A502" s="200">
        <v>5</v>
      </c>
      <c r="B502" s="97"/>
      <c r="C502" s="197" t="s">
        <v>431</v>
      </c>
      <c r="D502" s="119" t="s">
        <v>20</v>
      </c>
      <c r="E502" s="51" t="s">
        <v>31</v>
      </c>
      <c r="F502" s="51">
        <v>37.840000000000003</v>
      </c>
      <c r="G502" s="51">
        <v>37.840000000000003</v>
      </c>
      <c r="H502" s="51" t="s">
        <v>31</v>
      </c>
      <c r="I502" s="52">
        <f>G502/F502*100</f>
        <v>100</v>
      </c>
      <c r="J502" s="51">
        <v>37.840000000000003</v>
      </c>
      <c r="K502" s="51">
        <v>37.840000000000003</v>
      </c>
      <c r="L502" s="51">
        <v>45.63</v>
      </c>
      <c r="M502" s="51">
        <v>100</v>
      </c>
      <c r="N502" s="52">
        <f>L502/K502*100</f>
        <v>120.58668076109936</v>
      </c>
      <c r="O502" s="51">
        <v>45.63</v>
      </c>
      <c r="P502" s="51">
        <v>48.17</v>
      </c>
      <c r="Q502" s="52">
        <f t="shared" ref="Q502:Q503" si="349">O502/L502*100</f>
        <v>100</v>
      </c>
      <c r="R502" s="52">
        <f t="shared" ref="R502:R503" si="350">P502/O502*100</f>
        <v>105.56651325882096</v>
      </c>
      <c r="S502" s="121">
        <v>48.17</v>
      </c>
      <c r="T502" s="121">
        <v>56.81</v>
      </c>
      <c r="U502" s="122">
        <f t="shared" si="337"/>
        <v>100</v>
      </c>
      <c r="V502" s="122">
        <f t="shared" si="338"/>
        <v>117.93647498443013</v>
      </c>
      <c r="W502" s="200"/>
    </row>
    <row r="503" spans="1:23" ht="133.5" customHeight="1">
      <c r="A503" s="200"/>
      <c r="B503" s="97"/>
      <c r="C503" s="199"/>
      <c r="D503" s="119" t="s">
        <v>72</v>
      </c>
      <c r="E503" s="51" t="s">
        <v>31</v>
      </c>
      <c r="F503" s="51">
        <v>30.79</v>
      </c>
      <c r="G503" s="51">
        <v>32.33</v>
      </c>
      <c r="H503" s="51" t="s">
        <v>31</v>
      </c>
      <c r="I503" s="52">
        <f>G503/F503*100</f>
        <v>105.0016239038649</v>
      </c>
      <c r="J503" s="51">
        <v>32.33</v>
      </c>
      <c r="K503" s="51">
        <v>32.33</v>
      </c>
      <c r="L503" s="51">
        <v>33.72</v>
      </c>
      <c r="M503" s="51">
        <v>100</v>
      </c>
      <c r="N503" s="52">
        <f>L503/K503*100</f>
        <v>104.2994123105475</v>
      </c>
      <c r="O503" s="51">
        <v>33.72</v>
      </c>
      <c r="P503" s="51">
        <v>34.229999999999997</v>
      </c>
      <c r="Q503" s="52">
        <f t="shared" si="349"/>
        <v>100</v>
      </c>
      <c r="R503" s="52">
        <f t="shared" si="350"/>
        <v>101.51245551601423</v>
      </c>
      <c r="S503" s="121">
        <v>34.229999999999997</v>
      </c>
      <c r="T503" s="121">
        <v>36.15</v>
      </c>
      <c r="U503" s="122">
        <f t="shared" si="337"/>
        <v>100</v>
      </c>
      <c r="V503" s="122">
        <f t="shared" si="338"/>
        <v>105.6091148115688</v>
      </c>
      <c r="W503" s="200"/>
    </row>
    <row r="504" spans="1:23" ht="15" customHeight="1">
      <c r="A504" s="201" t="s">
        <v>23</v>
      </c>
      <c r="B504" s="202"/>
      <c r="C504" s="202"/>
      <c r="D504" s="202"/>
      <c r="E504" s="202"/>
      <c r="F504" s="202"/>
      <c r="G504" s="202"/>
      <c r="H504" s="202"/>
      <c r="I504" s="202"/>
      <c r="J504" s="202"/>
      <c r="K504" s="202"/>
      <c r="L504" s="202"/>
      <c r="M504" s="202"/>
      <c r="N504" s="202"/>
      <c r="O504" s="202"/>
      <c r="P504" s="202"/>
      <c r="Q504" s="202"/>
      <c r="R504" s="202"/>
      <c r="S504" s="202"/>
      <c r="T504" s="202"/>
      <c r="U504" s="202"/>
      <c r="V504" s="202"/>
      <c r="W504" s="203"/>
    </row>
    <row r="505" spans="1:23" ht="15" customHeight="1">
      <c r="A505" s="197">
        <v>1</v>
      </c>
      <c r="B505" s="89"/>
      <c r="C505" s="197" t="s">
        <v>61</v>
      </c>
      <c r="D505" s="119" t="s">
        <v>20</v>
      </c>
      <c r="E505" s="51">
        <v>24.55</v>
      </c>
      <c r="F505" s="51">
        <v>24.55</v>
      </c>
      <c r="G505" s="51">
        <v>26.99</v>
      </c>
      <c r="H505" s="51">
        <f>F505/E505*100</f>
        <v>100</v>
      </c>
      <c r="I505" s="52">
        <f>G505/F505*100</f>
        <v>109.93890020366597</v>
      </c>
      <c r="J505" s="51">
        <f>G505</f>
        <v>26.99</v>
      </c>
      <c r="K505" s="51">
        <f>J505</f>
        <v>26.99</v>
      </c>
      <c r="L505" s="51">
        <v>35.03</v>
      </c>
      <c r="M505" s="51">
        <f>K505/J505*100</f>
        <v>100</v>
      </c>
      <c r="N505" s="53">
        <f>L505/K505*100</f>
        <v>129.78881067061877</v>
      </c>
      <c r="O505" s="51">
        <f>L505</f>
        <v>35.03</v>
      </c>
      <c r="P505" s="51">
        <v>44.29</v>
      </c>
      <c r="Q505" s="52">
        <f>O505/L505*100</f>
        <v>100</v>
      </c>
      <c r="R505" s="52">
        <f>P505/O505*100</f>
        <v>126.43448472737653</v>
      </c>
      <c r="S505" s="130">
        <f>P505</f>
        <v>44.29</v>
      </c>
      <c r="T505" s="130">
        <v>44.81</v>
      </c>
      <c r="U505" s="52">
        <f>S505/P505*100</f>
        <v>100</v>
      </c>
      <c r="V505" s="52">
        <f>T505/S505*100</f>
        <v>101.17407992774893</v>
      </c>
      <c r="W505" s="197" t="s">
        <v>456</v>
      </c>
    </row>
    <row r="506" spans="1:23" ht="15" customHeight="1">
      <c r="A506" s="198"/>
      <c r="B506" s="89"/>
      <c r="C506" s="198"/>
      <c r="D506" s="119" t="s">
        <v>24</v>
      </c>
      <c r="E506" s="89">
        <v>21.95</v>
      </c>
      <c r="F506" s="89">
        <f>E506</f>
        <v>21.95</v>
      </c>
      <c r="G506" s="89">
        <v>23.05</v>
      </c>
      <c r="H506" s="51">
        <f>F506/E506*100</f>
        <v>100</v>
      </c>
      <c r="I506" s="52">
        <f>G506/F506*100</f>
        <v>105.01138952164011</v>
      </c>
      <c r="J506" s="89">
        <f>G506</f>
        <v>23.05</v>
      </c>
      <c r="K506" s="89">
        <f>J506</f>
        <v>23.05</v>
      </c>
      <c r="L506" s="89">
        <v>24.04</v>
      </c>
      <c r="M506" s="51">
        <f>K506/J506*100</f>
        <v>100</v>
      </c>
      <c r="N506" s="53">
        <f>L506/K506*100</f>
        <v>104.29501084598698</v>
      </c>
      <c r="O506" s="51">
        <v>24.44</v>
      </c>
      <c r="P506" s="51">
        <v>24.82</v>
      </c>
      <c r="Q506" s="52">
        <f t="shared" ref="Q506:Q536" si="351">O506/L506*100</f>
        <v>101.66389351081531</v>
      </c>
      <c r="R506" s="52">
        <f t="shared" ref="R506:R536" si="352">P506/O506*100</f>
        <v>101.55482815057282</v>
      </c>
      <c r="S506" s="130">
        <f>P506</f>
        <v>24.82</v>
      </c>
      <c r="T506" s="130">
        <v>26.21</v>
      </c>
      <c r="U506" s="132">
        <f t="shared" ref="U506:U536" si="353">S506/P506*100</f>
        <v>100</v>
      </c>
      <c r="V506" s="132">
        <f t="shared" ref="V506:V536" si="354">T506/S506*100</f>
        <v>105.60032232070911</v>
      </c>
      <c r="W506" s="198"/>
    </row>
    <row r="507" spans="1:23" ht="15" customHeight="1">
      <c r="A507" s="198"/>
      <c r="B507" s="89"/>
      <c r="C507" s="198"/>
      <c r="D507" s="119" t="s">
        <v>21</v>
      </c>
      <c r="E507" s="51">
        <v>18.02</v>
      </c>
      <c r="F507" s="51">
        <f>E507</f>
        <v>18.02</v>
      </c>
      <c r="G507" s="51">
        <v>19.309999999999999</v>
      </c>
      <c r="H507" s="51">
        <f t="shared" ref="H507:H536" si="355">F507/E507*100</f>
        <v>100</v>
      </c>
      <c r="I507" s="52">
        <f t="shared" ref="I507:I536" si="356">G507/F507*100</f>
        <v>107.15871254162042</v>
      </c>
      <c r="J507" s="51">
        <f>G507</f>
        <v>19.309999999999999</v>
      </c>
      <c r="K507" s="51">
        <f>J507</f>
        <v>19.309999999999999</v>
      </c>
      <c r="L507" s="51">
        <v>97.61</v>
      </c>
      <c r="M507" s="51">
        <f t="shared" ref="M507:M536" si="357">K507/J507*100</f>
        <v>100</v>
      </c>
      <c r="N507" s="53">
        <f t="shared" ref="N507:N508" si="358">L507/K507*100</f>
        <v>505.48938373899534</v>
      </c>
      <c r="O507" s="51">
        <v>62.77</v>
      </c>
      <c r="P507" s="51">
        <f>O507</f>
        <v>62.77</v>
      </c>
      <c r="Q507" s="52">
        <f t="shared" si="351"/>
        <v>64.306935764778203</v>
      </c>
      <c r="R507" s="52">
        <f t="shared" si="352"/>
        <v>100</v>
      </c>
      <c r="S507" s="130">
        <v>54.6</v>
      </c>
      <c r="T507" s="130">
        <v>54.6</v>
      </c>
      <c r="U507" s="132">
        <f t="shared" si="353"/>
        <v>86.98422813445913</v>
      </c>
      <c r="V507" s="132">
        <f t="shared" si="354"/>
        <v>100</v>
      </c>
      <c r="W507" s="198"/>
    </row>
    <row r="508" spans="1:23" ht="30">
      <c r="A508" s="198"/>
      <c r="B508" s="89"/>
      <c r="C508" s="198"/>
      <c r="D508" s="119" t="s">
        <v>74</v>
      </c>
      <c r="E508" s="89">
        <v>21.26</v>
      </c>
      <c r="F508" s="89">
        <f>E508</f>
        <v>21.26</v>
      </c>
      <c r="G508" s="89">
        <v>22.33</v>
      </c>
      <c r="H508" s="51">
        <f t="shared" si="355"/>
        <v>100</v>
      </c>
      <c r="I508" s="52">
        <f t="shared" si="356"/>
        <v>105.03292568203197</v>
      </c>
      <c r="J508" s="89">
        <f>G508</f>
        <v>22.33</v>
      </c>
      <c r="K508" s="89">
        <f>J508</f>
        <v>22.33</v>
      </c>
      <c r="L508" s="89">
        <v>23.28</v>
      </c>
      <c r="M508" s="51">
        <f t="shared" si="357"/>
        <v>100</v>
      </c>
      <c r="N508" s="53">
        <f t="shared" si="358"/>
        <v>104.25436632333185</v>
      </c>
      <c r="O508" s="51">
        <v>23.68</v>
      </c>
      <c r="P508" s="51">
        <v>24.04</v>
      </c>
      <c r="Q508" s="52">
        <f t="shared" si="351"/>
        <v>101.71821305841924</v>
      </c>
      <c r="R508" s="52">
        <f t="shared" si="352"/>
        <v>101.52027027027026</v>
      </c>
      <c r="S508" s="130">
        <f t="shared" ref="S508:S536" si="359">P508</f>
        <v>24.04</v>
      </c>
      <c r="T508" s="130">
        <v>25.38</v>
      </c>
      <c r="U508" s="132">
        <f t="shared" si="353"/>
        <v>100</v>
      </c>
      <c r="V508" s="132">
        <f t="shared" si="354"/>
        <v>105.57404326123128</v>
      </c>
      <c r="W508" s="198"/>
    </row>
    <row r="509" spans="1:23" ht="30">
      <c r="A509" s="199"/>
      <c r="B509" s="89"/>
      <c r="C509" s="199"/>
      <c r="D509" s="119" t="s">
        <v>35</v>
      </c>
      <c r="E509" s="89" t="s">
        <v>31</v>
      </c>
      <c r="F509" s="89" t="s">
        <v>31</v>
      </c>
      <c r="G509" s="89" t="s">
        <v>31</v>
      </c>
      <c r="H509" s="89" t="s">
        <v>31</v>
      </c>
      <c r="I509" s="89" t="s">
        <v>31</v>
      </c>
      <c r="J509" s="89" t="s">
        <v>31</v>
      </c>
      <c r="K509" s="89">
        <v>4.03</v>
      </c>
      <c r="L509" s="89">
        <v>4.03</v>
      </c>
      <c r="M509" s="51" t="s">
        <v>31</v>
      </c>
      <c r="N509" s="53">
        <f t="shared" ref="N509" si="360">L509/K509*100</f>
        <v>100</v>
      </c>
      <c r="O509" s="51">
        <v>4.03</v>
      </c>
      <c r="P509" s="51">
        <v>4.2300000000000004</v>
      </c>
      <c r="Q509" s="52">
        <f t="shared" si="351"/>
        <v>100</v>
      </c>
      <c r="R509" s="52">
        <f t="shared" si="352"/>
        <v>104.96277915632754</v>
      </c>
      <c r="S509" s="130">
        <f t="shared" si="359"/>
        <v>4.2300000000000004</v>
      </c>
      <c r="T509" s="130">
        <v>4.78</v>
      </c>
      <c r="U509" s="132">
        <f t="shared" si="353"/>
        <v>100</v>
      </c>
      <c r="V509" s="132">
        <f t="shared" si="354"/>
        <v>113.00236406619383</v>
      </c>
      <c r="W509" s="198"/>
    </row>
    <row r="510" spans="1:23">
      <c r="A510" s="197">
        <v>2</v>
      </c>
      <c r="B510" s="89"/>
      <c r="C510" s="197" t="s">
        <v>274</v>
      </c>
      <c r="D510" s="119" t="s">
        <v>20</v>
      </c>
      <c r="E510" s="51">
        <v>15.8</v>
      </c>
      <c r="F510" s="51">
        <v>18.64</v>
      </c>
      <c r="G510" s="51">
        <v>18.899999999999999</v>
      </c>
      <c r="H510" s="51" t="s">
        <v>31</v>
      </c>
      <c r="I510" s="52">
        <f>G510/F510*100</f>
        <v>101.39484978540771</v>
      </c>
      <c r="J510" s="51">
        <f>G510</f>
        <v>18.899999999999999</v>
      </c>
      <c r="K510" s="51">
        <f>J510</f>
        <v>18.899999999999999</v>
      </c>
      <c r="L510" s="51">
        <v>24.73</v>
      </c>
      <c r="M510" s="51">
        <f t="shared" si="357"/>
        <v>100</v>
      </c>
      <c r="N510" s="53">
        <f>L510/K510*100</f>
        <v>130.84656084656086</v>
      </c>
      <c r="O510" s="51">
        <v>24.73</v>
      </c>
      <c r="P510" s="51">
        <v>27.02</v>
      </c>
      <c r="Q510" s="52">
        <f t="shared" si="351"/>
        <v>100</v>
      </c>
      <c r="R510" s="52">
        <f t="shared" si="352"/>
        <v>109.26000808734331</v>
      </c>
      <c r="S510" s="130">
        <f t="shared" si="359"/>
        <v>27.02</v>
      </c>
      <c r="T510" s="130">
        <v>28.53</v>
      </c>
      <c r="U510" s="132">
        <f t="shared" si="353"/>
        <v>100</v>
      </c>
      <c r="V510" s="132">
        <f t="shared" si="354"/>
        <v>105.58845299777944</v>
      </c>
      <c r="W510" s="198"/>
    </row>
    <row r="511" spans="1:23" ht="30">
      <c r="A511" s="199"/>
      <c r="B511" s="89"/>
      <c r="C511" s="199"/>
      <c r="D511" s="119" t="s">
        <v>74</v>
      </c>
      <c r="E511" s="51">
        <f>E510</f>
        <v>15.8</v>
      </c>
      <c r="F511" s="51">
        <f>F510</f>
        <v>18.64</v>
      </c>
      <c r="G511" s="51">
        <f>G510</f>
        <v>18.899999999999999</v>
      </c>
      <c r="H511" s="51" t="s">
        <v>31</v>
      </c>
      <c r="I511" s="52">
        <f>I510</f>
        <v>101.39484978540771</v>
      </c>
      <c r="J511" s="51">
        <f>G511</f>
        <v>18.899999999999999</v>
      </c>
      <c r="K511" s="51">
        <f>J511</f>
        <v>18.899999999999999</v>
      </c>
      <c r="L511" s="51">
        <v>19.71</v>
      </c>
      <c r="M511" s="51">
        <f t="shared" si="357"/>
        <v>100</v>
      </c>
      <c r="N511" s="53">
        <f>L511/K511*100</f>
        <v>104.28571428571429</v>
      </c>
      <c r="O511" s="51">
        <v>19.71</v>
      </c>
      <c r="P511" s="51">
        <v>20.010000000000002</v>
      </c>
      <c r="Q511" s="52">
        <f t="shared" si="351"/>
        <v>100</v>
      </c>
      <c r="R511" s="52">
        <f t="shared" si="352"/>
        <v>101.52207001522071</v>
      </c>
      <c r="S511" s="130">
        <f t="shared" si="359"/>
        <v>20.010000000000002</v>
      </c>
      <c r="T511" s="130">
        <v>21.13</v>
      </c>
      <c r="U511" s="132">
        <f t="shared" si="353"/>
        <v>100</v>
      </c>
      <c r="V511" s="132">
        <f t="shared" si="354"/>
        <v>105.59720139930033</v>
      </c>
      <c r="W511" s="198"/>
    </row>
    <row r="512" spans="1:23" ht="30" customHeight="1">
      <c r="A512" s="89">
        <v>3</v>
      </c>
      <c r="B512" s="89"/>
      <c r="C512" s="89" t="s">
        <v>303</v>
      </c>
      <c r="D512" s="119" t="s">
        <v>20</v>
      </c>
      <c r="E512" s="51">
        <v>20.37</v>
      </c>
      <c r="F512" s="51">
        <f>E512</f>
        <v>20.37</v>
      </c>
      <c r="G512" s="51">
        <f>K512</f>
        <v>22.79</v>
      </c>
      <c r="H512" s="51">
        <f t="shared" si="355"/>
        <v>100</v>
      </c>
      <c r="I512" s="52">
        <f t="shared" si="356"/>
        <v>111.88021600392733</v>
      </c>
      <c r="J512" s="51">
        <v>22.79</v>
      </c>
      <c r="K512" s="51">
        <v>22.79</v>
      </c>
      <c r="L512" s="51">
        <v>23.83</v>
      </c>
      <c r="M512" s="51">
        <f t="shared" si="357"/>
        <v>100</v>
      </c>
      <c r="N512" s="53">
        <f t="shared" ref="N512:N536" si="361">L512/K512*100</f>
        <v>104.56340500219395</v>
      </c>
      <c r="O512" s="51">
        <f>L512</f>
        <v>23.83</v>
      </c>
      <c r="P512" s="51">
        <v>24.53</v>
      </c>
      <c r="Q512" s="52">
        <f t="shared" si="351"/>
        <v>100</v>
      </c>
      <c r="R512" s="52">
        <f t="shared" si="352"/>
        <v>102.93747377255562</v>
      </c>
      <c r="S512" s="130">
        <f t="shared" si="359"/>
        <v>24.53</v>
      </c>
      <c r="T512" s="130">
        <v>24.88</v>
      </c>
      <c r="U512" s="132">
        <f t="shared" si="353"/>
        <v>100</v>
      </c>
      <c r="V512" s="132">
        <f t="shared" si="354"/>
        <v>101.42682429677944</v>
      </c>
      <c r="W512" s="198"/>
    </row>
    <row r="513" spans="1:23">
      <c r="A513" s="200">
        <v>4</v>
      </c>
      <c r="B513" s="89"/>
      <c r="C513" s="197" t="s">
        <v>62</v>
      </c>
      <c r="D513" s="119" t="s">
        <v>20</v>
      </c>
      <c r="E513" s="51">
        <v>37.69</v>
      </c>
      <c r="F513" s="51">
        <f t="shared" ref="F513:F516" si="362">E513</f>
        <v>37.69</v>
      </c>
      <c r="G513" s="51">
        <v>46.14</v>
      </c>
      <c r="H513" s="51">
        <f t="shared" si="355"/>
        <v>100</v>
      </c>
      <c r="I513" s="52">
        <f t="shared" si="356"/>
        <v>122.41973998408066</v>
      </c>
      <c r="J513" s="51">
        <f t="shared" ref="J513:J519" si="363">G513</f>
        <v>46.14</v>
      </c>
      <c r="K513" s="51">
        <f t="shared" ref="K513:K516" si="364">J513</f>
        <v>46.14</v>
      </c>
      <c r="L513" s="51">
        <v>56.78</v>
      </c>
      <c r="M513" s="51">
        <f t="shared" si="357"/>
        <v>100</v>
      </c>
      <c r="N513" s="53">
        <f t="shared" si="361"/>
        <v>123.06025140875596</v>
      </c>
      <c r="O513" s="51">
        <v>56.78</v>
      </c>
      <c r="P513" s="51">
        <v>44.29</v>
      </c>
      <c r="Q513" s="52">
        <f t="shared" si="351"/>
        <v>100</v>
      </c>
      <c r="R513" s="52">
        <f t="shared" si="352"/>
        <v>78.00281789362451</v>
      </c>
      <c r="S513" s="130">
        <f t="shared" si="359"/>
        <v>44.29</v>
      </c>
      <c r="T513" s="130">
        <v>44.81</v>
      </c>
      <c r="U513" s="132">
        <f t="shared" si="353"/>
        <v>100</v>
      </c>
      <c r="V513" s="132">
        <f t="shared" si="354"/>
        <v>101.17407992774893</v>
      </c>
      <c r="W513" s="198"/>
    </row>
    <row r="514" spans="1:23" ht="30">
      <c r="A514" s="200"/>
      <c r="B514" s="89"/>
      <c r="C514" s="198"/>
      <c r="D514" s="119" t="s">
        <v>24</v>
      </c>
      <c r="E514" s="89">
        <v>38.46</v>
      </c>
      <c r="F514" s="51">
        <f t="shared" si="362"/>
        <v>38.46</v>
      </c>
      <c r="G514" s="89">
        <v>40.380000000000003</v>
      </c>
      <c r="H514" s="51">
        <f t="shared" si="355"/>
        <v>100</v>
      </c>
      <c r="I514" s="52">
        <f t="shared" si="356"/>
        <v>104.99219968798752</v>
      </c>
      <c r="J514" s="89">
        <f t="shared" si="363"/>
        <v>40.380000000000003</v>
      </c>
      <c r="K514" s="51">
        <f t="shared" si="364"/>
        <v>40.380000000000003</v>
      </c>
      <c r="L514" s="89">
        <v>42.11</v>
      </c>
      <c r="M514" s="51">
        <f t="shared" si="357"/>
        <v>100</v>
      </c>
      <c r="N514" s="53">
        <f t="shared" si="361"/>
        <v>104.28429915799899</v>
      </c>
      <c r="O514" s="51">
        <v>42.83</v>
      </c>
      <c r="P514" s="51">
        <v>43.48</v>
      </c>
      <c r="Q514" s="52">
        <f t="shared" si="351"/>
        <v>101.70980764663975</v>
      </c>
      <c r="R514" s="52">
        <f t="shared" si="352"/>
        <v>101.51762783095961</v>
      </c>
      <c r="S514" s="130">
        <f t="shared" si="359"/>
        <v>43.48</v>
      </c>
      <c r="T514" s="130">
        <v>45.91</v>
      </c>
      <c r="U514" s="132">
        <f t="shared" si="353"/>
        <v>100</v>
      </c>
      <c r="V514" s="132">
        <f t="shared" si="354"/>
        <v>105.58877644894204</v>
      </c>
      <c r="W514" s="198"/>
    </row>
    <row r="515" spans="1:23">
      <c r="A515" s="200"/>
      <c r="B515" s="89"/>
      <c r="C515" s="198"/>
      <c r="D515" s="119" t="s">
        <v>21</v>
      </c>
      <c r="E515" s="51">
        <v>41.76</v>
      </c>
      <c r="F515" s="51">
        <f t="shared" si="362"/>
        <v>41.76</v>
      </c>
      <c r="G515" s="51">
        <v>43.31</v>
      </c>
      <c r="H515" s="51">
        <f t="shared" si="355"/>
        <v>100</v>
      </c>
      <c r="I515" s="52">
        <f t="shared" si="356"/>
        <v>103.71168582375481</v>
      </c>
      <c r="J515" s="51">
        <f t="shared" si="363"/>
        <v>43.31</v>
      </c>
      <c r="K515" s="51">
        <f t="shared" si="364"/>
        <v>43.31</v>
      </c>
      <c r="L515" s="51">
        <v>50.25</v>
      </c>
      <c r="M515" s="51">
        <f t="shared" si="357"/>
        <v>100</v>
      </c>
      <c r="N515" s="53">
        <f t="shared" si="361"/>
        <v>116.02401293003925</v>
      </c>
      <c r="O515" s="51">
        <v>50.25</v>
      </c>
      <c r="P515" s="51">
        <v>97.87</v>
      </c>
      <c r="Q515" s="52">
        <f t="shared" si="351"/>
        <v>100</v>
      </c>
      <c r="R515" s="52">
        <f t="shared" si="352"/>
        <v>194.76616915422886</v>
      </c>
      <c r="S515" s="130">
        <f t="shared" si="359"/>
        <v>97.87</v>
      </c>
      <c r="T515" s="130">
        <v>98.15</v>
      </c>
      <c r="U515" s="132">
        <f t="shared" si="353"/>
        <v>100</v>
      </c>
      <c r="V515" s="132">
        <f t="shared" si="354"/>
        <v>100.28609379789518</v>
      </c>
      <c r="W515" s="198"/>
    </row>
    <row r="516" spans="1:23" ht="30">
      <c r="A516" s="200"/>
      <c r="B516" s="89"/>
      <c r="C516" s="199"/>
      <c r="D516" s="119" t="s">
        <v>74</v>
      </c>
      <c r="E516" s="89">
        <v>44.69</v>
      </c>
      <c r="F516" s="51">
        <f t="shared" si="362"/>
        <v>44.69</v>
      </c>
      <c r="G516" s="89">
        <v>46.92</v>
      </c>
      <c r="H516" s="51">
        <f t="shared" si="355"/>
        <v>100</v>
      </c>
      <c r="I516" s="52">
        <f t="shared" si="356"/>
        <v>104.9899306332513</v>
      </c>
      <c r="J516" s="89">
        <f t="shared" si="363"/>
        <v>46.92</v>
      </c>
      <c r="K516" s="51">
        <f t="shared" si="364"/>
        <v>46.92</v>
      </c>
      <c r="L516" s="89">
        <v>48.93</v>
      </c>
      <c r="M516" s="51">
        <f t="shared" si="357"/>
        <v>100</v>
      </c>
      <c r="N516" s="53">
        <f t="shared" si="361"/>
        <v>104.28388746803068</v>
      </c>
      <c r="O516" s="51">
        <v>49.76</v>
      </c>
      <c r="P516" s="51">
        <v>50.51</v>
      </c>
      <c r="Q516" s="52">
        <f t="shared" si="351"/>
        <v>101.69630083793173</v>
      </c>
      <c r="R516" s="52">
        <f t="shared" si="352"/>
        <v>101.5072347266881</v>
      </c>
      <c r="S516" s="130">
        <f t="shared" si="359"/>
        <v>50.51</v>
      </c>
      <c r="T516" s="130">
        <v>53.34</v>
      </c>
      <c r="U516" s="132">
        <f t="shared" si="353"/>
        <v>100</v>
      </c>
      <c r="V516" s="132">
        <f t="shared" si="354"/>
        <v>105.6028509206098</v>
      </c>
      <c r="W516" s="198"/>
    </row>
    <row r="517" spans="1:23" ht="60">
      <c r="A517" s="88">
        <v>5</v>
      </c>
      <c r="B517" s="89"/>
      <c r="C517" s="127" t="s">
        <v>454</v>
      </c>
      <c r="D517" s="119" t="s">
        <v>20</v>
      </c>
      <c r="E517" s="51">
        <v>9.31</v>
      </c>
      <c r="F517" s="51">
        <f>E517</f>
        <v>9.31</v>
      </c>
      <c r="G517" s="51">
        <v>9.61</v>
      </c>
      <c r="H517" s="51">
        <f t="shared" si="355"/>
        <v>100</v>
      </c>
      <c r="I517" s="52">
        <f t="shared" si="356"/>
        <v>103.22234156820622</v>
      </c>
      <c r="J517" s="51">
        <f t="shared" si="363"/>
        <v>9.61</v>
      </c>
      <c r="K517" s="51">
        <f>J517</f>
        <v>9.61</v>
      </c>
      <c r="L517" s="51">
        <v>10.09</v>
      </c>
      <c r="M517" s="51">
        <f t="shared" si="357"/>
        <v>100</v>
      </c>
      <c r="N517" s="53">
        <f t="shared" si="361"/>
        <v>104.99479708636837</v>
      </c>
      <c r="O517" s="51">
        <v>10.09</v>
      </c>
      <c r="P517" s="51">
        <v>10.47</v>
      </c>
      <c r="Q517" s="52">
        <f t="shared" si="351"/>
        <v>100</v>
      </c>
      <c r="R517" s="52">
        <f t="shared" si="352"/>
        <v>103.76610505450942</v>
      </c>
      <c r="S517" s="130">
        <f t="shared" si="359"/>
        <v>10.47</v>
      </c>
      <c r="T517" s="130">
        <v>11.3</v>
      </c>
      <c r="U517" s="132">
        <f t="shared" si="353"/>
        <v>100</v>
      </c>
      <c r="V517" s="132">
        <f t="shared" si="354"/>
        <v>107.92741165234001</v>
      </c>
      <c r="W517" s="198"/>
    </row>
    <row r="518" spans="1:23" ht="60">
      <c r="A518" s="89">
        <v>6</v>
      </c>
      <c r="B518" s="89"/>
      <c r="C518" s="129" t="s">
        <v>455</v>
      </c>
      <c r="D518" s="119" t="s">
        <v>32</v>
      </c>
      <c r="E518" s="51">
        <v>22.88</v>
      </c>
      <c r="F518" s="51">
        <v>22.88</v>
      </c>
      <c r="G518" s="51">
        <v>24.12</v>
      </c>
      <c r="H518" s="51">
        <f t="shared" si="355"/>
        <v>100</v>
      </c>
      <c r="I518" s="52">
        <f t="shared" si="356"/>
        <v>105.41958041958044</v>
      </c>
      <c r="J518" s="51">
        <f t="shared" si="363"/>
        <v>24.12</v>
      </c>
      <c r="K518" s="51">
        <f>J518</f>
        <v>24.12</v>
      </c>
      <c r="L518" s="51">
        <v>26.95</v>
      </c>
      <c r="M518" s="51">
        <f t="shared" si="357"/>
        <v>100</v>
      </c>
      <c r="N518" s="53">
        <f t="shared" si="361"/>
        <v>111.73300165837479</v>
      </c>
      <c r="O518" s="51">
        <v>26.95</v>
      </c>
      <c r="P518" s="51">
        <v>29.36</v>
      </c>
      <c r="Q518" s="52">
        <f t="shared" si="351"/>
        <v>100</v>
      </c>
      <c r="R518" s="52">
        <f t="shared" si="352"/>
        <v>108.94248608534323</v>
      </c>
      <c r="S518" s="130">
        <f t="shared" si="359"/>
        <v>29.36</v>
      </c>
      <c r="T518" s="130">
        <v>30.95</v>
      </c>
      <c r="U518" s="132">
        <f t="shared" si="353"/>
        <v>100</v>
      </c>
      <c r="V518" s="132">
        <f t="shared" si="354"/>
        <v>105.41553133514986</v>
      </c>
      <c r="W518" s="198"/>
    </row>
    <row r="519" spans="1:23">
      <c r="A519" s="197">
        <v>7</v>
      </c>
      <c r="B519" s="89"/>
      <c r="C519" s="197" t="s">
        <v>302</v>
      </c>
      <c r="D519" s="119" t="s">
        <v>20</v>
      </c>
      <c r="E519" s="51">
        <v>30.57</v>
      </c>
      <c r="F519" s="51">
        <f>E519</f>
        <v>30.57</v>
      </c>
      <c r="G519" s="51">
        <v>33.29</v>
      </c>
      <c r="H519" s="51">
        <f t="shared" si="355"/>
        <v>100</v>
      </c>
      <c r="I519" s="52">
        <f t="shared" si="356"/>
        <v>108.89761203794571</v>
      </c>
      <c r="J519" s="51">
        <f t="shared" si="363"/>
        <v>33.29</v>
      </c>
      <c r="K519" s="51">
        <f>J519</f>
        <v>33.29</v>
      </c>
      <c r="L519" s="51">
        <v>35.270000000000003</v>
      </c>
      <c r="M519" s="51">
        <f t="shared" si="357"/>
        <v>100</v>
      </c>
      <c r="N519" s="53">
        <f t="shared" si="361"/>
        <v>105.94773205166719</v>
      </c>
      <c r="O519" s="51">
        <v>35.270000000000003</v>
      </c>
      <c r="P519" s="51">
        <v>35.65</v>
      </c>
      <c r="Q519" s="52">
        <f t="shared" si="351"/>
        <v>100</v>
      </c>
      <c r="R519" s="52">
        <f t="shared" si="352"/>
        <v>101.07740289197618</v>
      </c>
      <c r="S519" s="130">
        <f t="shared" si="359"/>
        <v>35.65</v>
      </c>
      <c r="T519" s="130">
        <v>36.229999999999997</v>
      </c>
      <c r="U519" s="132">
        <f t="shared" si="353"/>
        <v>100</v>
      </c>
      <c r="V519" s="132">
        <f t="shared" si="354"/>
        <v>101.62692847124823</v>
      </c>
      <c r="W519" s="198"/>
    </row>
    <row r="520" spans="1:23" ht="30">
      <c r="A520" s="199"/>
      <c r="B520" s="89"/>
      <c r="C520" s="199"/>
      <c r="D520" s="119" t="s">
        <v>74</v>
      </c>
      <c r="E520" s="51">
        <f>E519</f>
        <v>30.57</v>
      </c>
      <c r="F520" s="51">
        <f>F519</f>
        <v>30.57</v>
      </c>
      <c r="G520" s="51">
        <f>G519</f>
        <v>33.29</v>
      </c>
      <c r="H520" s="51">
        <f t="shared" ref="H520" si="365">F520/E520*100</f>
        <v>100</v>
      </c>
      <c r="I520" s="52">
        <f t="shared" ref="I520" si="366">G520/F520*100</f>
        <v>108.89761203794571</v>
      </c>
      <c r="J520" s="51">
        <f>J519</f>
        <v>33.29</v>
      </c>
      <c r="K520" s="51">
        <f>K519</f>
        <v>33.29</v>
      </c>
      <c r="L520" s="51">
        <v>34.72</v>
      </c>
      <c r="M520" s="51">
        <f t="shared" si="357"/>
        <v>100</v>
      </c>
      <c r="N520" s="53">
        <f t="shared" si="361"/>
        <v>104.29558425953741</v>
      </c>
      <c r="O520" s="51">
        <v>34.72</v>
      </c>
      <c r="P520" s="51">
        <v>35.24</v>
      </c>
      <c r="Q520" s="52">
        <f t="shared" si="351"/>
        <v>100</v>
      </c>
      <c r="R520" s="52">
        <f t="shared" si="352"/>
        <v>101.49769585253456</v>
      </c>
      <c r="S520" s="130">
        <f t="shared" si="359"/>
        <v>35.24</v>
      </c>
      <c r="T520" s="130">
        <v>36.229999999999997</v>
      </c>
      <c r="U520" s="132">
        <f t="shared" si="353"/>
        <v>100</v>
      </c>
      <c r="V520" s="132">
        <f t="shared" si="354"/>
        <v>102.80930760499432</v>
      </c>
      <c r="W520" s="198"/>
    </row>
    <row r="521" spans="1:23" ht="45" customHeight="1">
      <c r="A521" s="200">
        <v>8</v>
      </c>
      <c r="B521" s="89"/>
      <c r="C521" s="200" t="s">
        <v>63</v>
      </c>
      <c r="D521" s="119" t="s">
        <v>276</v>
      </c>
      <c r="E521" s="89">
        <v>20.03</v>
      </c>
      <c r="F521" s="51">
        <f t="shared" ref="F521:F525" si="367">E521</f>
        <v>20.03</v>
      </c>
      <c r="G521" s="89">
        <v>22.33</v>
      </c>
      <c r="H521" s="51">
        <f t="shared" si="355"/>
        <v>100</v>
      </c>
      <c r="I521" s="52">
        <f t="shared" si="356"/>
        <v>111.48277583624562</v>
      </c>
      <c r="J521" s="89">
        <f t="shared" ref="J521:J536" si="368">G521</f>
        <v>22.33</v>
      </c>
      <c r="K521" s="51">
        <f t="shared" ref="K521:K525" si="369">J521</f>
        <v>22.33</v>
      </c>
      <c r="L521" s="89">
        <v>26.94</v>
      </c>
      <c r="M521" s="51">
        <f t="shared" si="357"/>
        <v>100</v>
      </c>
      <c r="N521" s="53">
        <f t="shared" si="361"/>
        <v>120.64487236901032</v>
      </c>
      <c r="O521" s="51">
        <v>26.94</v>
      </c>
      <c r="P521" s="51">
        <v>44.29</v>
      </c>
      <c r="Q521" s="52">
        <f t="shared" si="351"/>
        <v>100</v>
      </c>
      <c r="R521" s="52">
        <f t="shared" si="352"/>
        <v>164.40237564959168</v>
      </c>
      <c r="S521" s="130">
        <f t="shared" si="359"/>
        <v>44.29</v>
      </c>
      <c r="T521" s="130">
        <v>44.81</v>
      </c>
      <c r="U521" s="132">
        <f t="shared" si="353"/>
        <v>100</v>
      </c>
      <c r="V521" s="132">
        <f t="shared" si="354"/>
        <v>101.17407992774893</v>
      </c>
      <c r="W521" s="198"/>
    </row>
    <row r="522" spans="1:23" ht="30">
      <c r="A522" s="200"/>
      <c r="B522" s="89"/>
      <c r="C522" s="200"/>
      <c r="D522" s="119" t="s">
        <v>105</v>
      </c>
      <c r="E522" s="51">
        <v>18.59</v>
      </c>
      <c r="F522" s="51">
        <f t="shared" si="367"/>
        <v>18.59</v>
      </c>
      <c r="G522" s="51">
        <v>19.510000000000002</v>
      </c>
      <c r="H522" s="51">
        <f t="shared" si="355"/>
        <v>100</v>
      </c>
      <c r="I522" s="52">
        <f t="shared" si="356"/>
        <v>104.94889725658958</v>
      </c>
      <c r="J522" s="51">
        <f t="shared" si="368"/>
        <v>19.510000000000002</v>
      </c>
      <c r="K522" s="51">
        <f t="shared" si="369"/>
        <v>19.510000000000002</v>
      </c>
      <c r="L522" s="51">
        <v>20.36</v>
      </c>
      <c r="M522" s="51">
        <f t="shared" si="357"/>
        <v>100</v>
      </c>
      <c r="N522" s="53">
        <f t="shared" si="361"/>
        <v>104.35674013326499</v>
      </c>
      <c r="O522" s="51">
        <v>20.7</v>
      </c>
      <c r="P522" s="51">
        <v>21.01</v>
      </c>
      <c r="Q522" s="52">
        <f t="shared" si="351"/>
        <v>101.66994106090372</v>
      </c>
      <c r="R522" s="52">
        <f t="shared" si="352"/>
        <v>101.49758454106281</v>
      </c>
      <c r="S522" s="130">
        <f t="shared" si="359"/>
        <v>21.01</v>
      </c>
      <c r="T522" s="130">
        <v>22.19</v>
      </c>
      <c r="U522" s="132">
        <f t="shared" si="353"/>
        <v>100</v>
      </c>
      <c r="V522" s="132">
        <f t="shared" si="354"/>
        <v>105.61637315564016</v>
      </c>
      <c r="W522" s="198"/>
    </row>
    <row r="523" spans="1:23" ht="45">
      <c r="A523" s="200"/>
      <c r="B523" s="89"/>
      <c r="C523" s="200"/>
      <c r="D523" s="119" t="s">
        <v>275</v>
      </c>
      <c r="E523" s="51">
        <v>22.96</v>
      </c>
      <c r="F523" s="51">
        <f t="shared" si="367"/>
        <v>22.96</v>
      </c>
      <c r="G523" s="89">
        <v>24.11</v>
      </c>
      <c r="H523" s="51">
        <f t="shared" si="355"/>
        <v>100</v>
      </c>
      <c r="I523" s="52">
        <f t="shared" si="356"/>
        <v>105.00871080139372</v>
      </c>
      <c r="J523" s="51">
        <f t="shared" si="368"/>
        <v>24.11</v>
      </c>
      <c r="K523" s="51">
        <f t="shared" si="369"/>
        <v>24.11</v>
      </c>
      <c r="L523" s="89">
        <v>25.15</v>
      </c>
      <c r="M523" s="51">
        <f t="shared" si="357"/>
        <v>100</v>
      </c>
      <c r="N523" s="53">
        <f t="shared" si="361"/>
        <v>104.31356283699709</v>
      </c>
      <c r="O523" s="51">
        <v>25.57</v>
      </c>
      <c r="P523" s="51">
        <v>25.96</v>
      </c>
      <c r="Q523" s="52">
        <f t="shared" si="351"/>
        <v>101.6699801192843</v>
      </c>
      <c r="R523" s="52">
        <f t="shared" si="352"/>
        <v>101.52522487289792</v>
      </c>
      <c r="S523" s="130">
        <f t="shared" si="359"/>
        <v>25.96</v>
      </c>
      <c r="T523" s="130">
        <v>27.41</v>
      </c>
      <c r="U523" s="132">
        <f t="shared" si="353"/>
        <v>100</v>
      </c>
      <c r="V523" s="132">
        <f t="shared" si="354"/>
        <v>105.5855161787365</v>
      </c>
      <c r="W523" s="198"/>
    </row>
    <row r="524" spans="1:23">
      <c r="A524" s="200"/>
      <c r="B524" s="89"/>
      <c r="C524" s="200"/>
      <c r="D524" s="119" t="s">
        <v>21</v>
      </c>
      <c r="E524" s="51">
        <v>39.85</v>
      </c>
      <c r="F524" s="51">
        <f t="shared" si="367"/>
        <v>39.85</v>
      </c>
      <c r="G524" s="51">
        <v>43.58</v>
      </c>
      <c r="H524" s="51">
        <f t="shared" si="355"/>
        <v>100</v>
      </c>
      <c r="I524" s="52">
        <f t="shared" si="356"/>
        <v>109.36010037641152</v>
      </c>
      <c r="J524" s="51">
        <f t="shared" si="368"/>
        <v>43.58</v>
      </c>
      <c r="K524" s="51">
        <f t="shared" si="369"/>
        <v>43.58</v>
      </c>
      <c r="L524" s="51">
        <v>86.17</v>
      </c>
      <c r="M524" s="51">
        <f t="shared" si="357"/>
        <v>100</v>
      </c>
      <c r="N524" s="53">
        <f t="shared" si="361"/>
        <v>197.72831574116569</v>
      </c>
      <c r="O524" s="51">
        <v>86.17</v>
      </c>
      <c r="P524" s="51">
        <v>97.87</v>
      </c>
      <c r="Q524" s="52">
        <f t="shared" si="351"/>
        <v>100</v>
      </c>
      <c r="R524" s="52">
        <f t="shared" si="352"/>
        <v>113.57781130323778</v>
      </c>
      <c r="S524" s="130">
        <f t="shared" si="359"/>
        <v>97.87</v>
      </c>
      <c r="T524" s="130">
        <v>98.15</v>
      </c>
      <c r="U524" s="132">
        <f t="shared" si="353"/>
        <v>100</v>
      </c>
      <c r="V524" s="132">
        <f t="shared" si="354"/>
        <v>100.28609379789518</v>
      </c>
      <c r="W524" s="198"/>
    </row>
    <row r="525" spans="1:23" ht="30">
      <c r="A525" s="200"/>
      <c r="B525" s="89"/>
      <c r="C525" s="200"/>
      <c r="D525" s="119" t="s">
        <v>106</v>
      </c>
      <c r="E525" s="51">
        <v>38.049999999999997</v>
      </c>
      <c r="F525" s="51">
        <f t="shared" si="367"/>
        <v>38.049999999999997</v>
      </c>
      <c r="G525" s="51">
        <v>39.950000000000003</v>
      </c>
      <c r="H525" s="51">
        <f t="shared" si="355"/>
        <v>100</v>
      </c>
      <c r="I525" s="52">
        <f t="shared" si="356"/>
        <v>104.9934296977661</v>
      </c>
      <c r="J525" s="51">
        <f t="shared" si="368"/>
        <v>39.950000000000003</v>
      </c>
      <c r="K525" s="51">
        <f t="shared" si="369"/>
        <v>39.950000000000003</v>
      </c>
      <c r="L525" s="51">
        <v>41.68</v>
      </c>
      <c r="M525" s="51">
        <f t="shared" si="357"/>
        <v>100</v>
      </c>
      <c r="N525" s="53">
        <f t="shared" si="361"/>
        <v>104.33041301627033</v>
      </c>
      <c r="O525" s="51">
        <v>42.38</v>
      </c>
      <c r="P525" s="51">
        <v>43.02</v>
      </c>
      <c r="Q525" s="52">
        <f t="shared" si="351"/>
        <v>101.67946257197697</v>
      </c>
      <c r="R525" s="52">
        <f t="shared" si="352"/>
        <v>101.51014629542236</v>
      </c>
      <c r="S525" s="130">
        <f t="shared" si="359"/>
        <v>43.02</v>
      </c>
      <c r="T525" s="130">
        <v>45.43</v>
      </c>
      <c r="U525" s="132">
        <f t="shared" si="353"/>
        <v>100</v>
      </c>
      <c r="V525" s="132">
        <f t="shared" si="354"/>
        <v>105.60204556020454</v>
      </c>
      <c r="W525" s="198"/>
    </row>
    <row r="526" spans="1:23" ht="45">
      <c r="A526" s="89">
        <v>9</v>
      </c>
      <c r="B526" s="89"/>
      <c r="C526" s="89" t="s">
        <v>65</v>
      </c>
      <c r="D526" s="119" t="s">
        <v>20</v>
      </c>
      <c r="E526" s="51">
        <v>13.28</v>
      </c>
      <c r="F526" s="51">
        <f>E526</f>
        <v>13.28</v>
      </c>
      <c r="G526" s="51">
        <v>13.95</v>
      </c>
      <c r="H526" s="51">
        <f t="shared" si="355"/>
        <v>100</v>
      </c>
      <c r="I526" s="52">
        <f t="shared" si="356"/>
        <v>105.04518072289157</v>
      </c>
      <c r="J526" s="51">
        <f t="shared" si="368"/>
        <v>13.95</v>
      </c>
      <c r="K526" s="51">
        <f>J526</f>
        <v>13.95</v>
      </c>
      <c r="L526" s="51">
        <v>14.52</v>
      </c>
      <c r="M526" s="51">
        <f t="shared" si="357"/>
        <v>100</v>
      </c>
      <c r="N526" s="53">
        <f t="shared" si="361"/>
        <v>104.08602150537634</v>
      </c>
      <c r="O526" s="51">
        <v>14.52</v>
      </c>
      <c r="P526" s="51">
        <v>14.52</v>
      </c>
      <c r="Q526" s="52">
        <f t="shared" si="351"/>
        <v>100</v>
      </c>
      <c r="R526" s="52">
        <f t="shared" si="352"/>
        <v>100</v>
      </c>
      <c r="S526" s="130">
        <f t="shared" si="359"/>
        <v>14.52</v>
      </c>
      <c r="T526" s="130">
        <v>15.33</v>
      </c>
      <c r="U526" s="132">
        <f t="shared" si="353"/>
        <v>100</v>
      </c>
      <c r="V526" s="132">
        <f t="shared" si="354"/>
        <v>105.57851239669422</v>
      </c>
      <c r="W526" s="198"/>
    </row>
    <row r="527" spans="1:23">
      <c r="A527" s="197">
        <v>10</v>
      </c>
      <c r="B527" s="89"/>
      <c r="C527" s="197" t="s">
        <v>64</v>
      </c>
      <c r="D527" s="119" t="s">
        <v>20</v>
      </c>
      <c r="E527" s="51">
        <v>53.4</v>
      </c>
      <c r="F527" s="51">
        <f t="shared" ref="F527:F532" si="370">E527</f>
        <v>53.4</v>
      </c>
      <c r="G527" s="51">
        <v>59</v>
      </c>
      <c r="H527" s="51">
        <f t="shared" si="355"/>
        <v>100</v>
      </c>
      <c r="I527" s="52">
        <f t="shared" si="356"/>
        <v>110.48689138576779</v>
      </c>
      <c r="J527" s="51">
        <f t="shared" si="368"/>
        <v>59</v>
      </c>
      <c r="K527" s="51">
        <f t="shared" ref="K527:K532" si="371">J527</f>
        <v>59</v>
      </c>
      <c r="L527" s="51">
        <v>143.52000000000001</v>
      </c>
      <c r="M527" s="51">
        <f t="shared" si="357"/>
        <v>100</v>
      </c>
      <c r="N527" s="53">
        <f t="shared" si="361"/>
        <v>243.25423728813561</v>
      </c>
      <c r="O527" s="51">
        <v>143.52000000000001</v>
      </c>
      <c r="P527" s="51">
        <v>44.29</v>
      </c>
      <c r="Q527" s="52">
        <f t="shared" si="351"/>
        <v>100</v>
      </c>
      <c r="R527" s="52">
        <f t="shared" si="352"/>
        <v>30.859810479375692</v>
      </c>
      <c r="S527" s="130">
        <f t="shared" si="359"/>
        <v>44.29</v>
      </c>
      <c r="T527" s="130">
        <v>44.81</v>
      </c>
      <c r="U527" s="132">
        <f t="shared" si="353"/>
        <v>100</v>
      </c>
      <c r="V527" s="132">
        <f t="shared" si="354"/>
        <v>101.17407992774893</v>
      </c>
      <c r="W527" s="198"/>
    </row>
    <row r="528" spans="1:23" ht="45">
      <c r="A528" s="198"/>
      <c r="B528" s="89"/>
      <c r="C528" s="198"/>
      <c r="D528" s="119" t="s">
        <v>25</v>
      </c>
      <c r="E528" s="51">
        <v>46.04</v>
      </c>
      <c r="F528" s="51">
        <f t="shared" si="370"/>
        <v>46.04</v>
      </c>
      <c r="G528" s="51">
        <v>48.34</v>
      </c>
      <c r="H528" s="51">
        <f t="shared" si="355"/>
        <v>100</v>
      </c>
      <c r="I528" s="52">
        <f t="shared" si="356"/>
        <v>104.99565595134666</v>
      </c>
      <c r="J528" s="51">
        <f t="shared" si="368"/>
        <v>48.34</v>
      </c>
      <c r="K528" s="51">
        <f>J528</f>
        <v>48.34</v>
      </c>
      <c r="L528" s="51">
        <v>50.42</v>
      </c>
      <c r="M528" s="51">
        <f t="shared" si="357"/>
        <v>100</v>
      </c>
      <c r="N528" s="53">
        <f t="shared" si="361"/>
        <v>104.30285477865122</v>
      </c>
      <c r="O528" s="51">
        <v>51.28</v>
      </c>
      <c r="P528" s="51">
        <v>52.04</v>
      </c>
      <c r="Q528" s="52">
        <f t="shared" si="351"/>
        <v>101.70567235224117</v>
      </c>
      <c r="R528" s="52">
        <f t="shared" si="352"/>
        <v>101.48205928237128</v>
      </c>
      <c r="S528" s="130">
        <f t="shared" si="359"/>
        <v>52.04</v>
      </c>
      <c r="T528" s="130">
        <v>54.96</v>
      </c>
      <c r="U528" s="132">
        <f t="shared" si="353"/>
        <v>100</v>
      </c>
      <c r="V528" s="132">
        <f t="shared" si="354"/>
        <v>105.61106840891622</v>
      </c>
      <c r="W528" s="198"/>
    </row>
    <row r="529" spans="1:23" ht="30">
      <c r="A529" s="198"/>
      <c r="B529" s="89"/>
      <c r="C529" s="198"/>
      <c r="D529" s="119" t="s">
        <v>277</v>
      </c>
      <c r="E529" s="51">
        <v>28.57</v>
      </c>
      <c r="F529" s="51">
        <f t="shared" si="370"/>
        <v>28.57</v>
      </c>
      <c r="G529" s="51">
        <v>30</v>
      </c>
      <c r="H529" s="51">
        <f t="shared" si="355"/>
        <v>100</v>
      </c>
      <c r="I529" s="52">
        <f t="shared" si="356"/>
        <v>105.00525026251313</v>
      </c>
      <c r="J529" s="51">
        <f t="shared" si="368"/>
        <v>30</v>
      </c>
      <c r="K529" s="51">
        <f t="shared" si="371"/>
        <v>30</v>
      </c>
      <c r="L529" s="51">
        <v>31.28</v>
      </c>
      <c r="M529" s="51">
        <f t="shared" si="357"/>
        <v>100</v>
      </c>
      <c r="N529" s="53">
        <f t="shared" si="361"/>
        <v>104.26666666666667</v>
      </c>
      <c r="O529" s="51">
        <v>31.81</v>
      </c>
      <c r="P529" s="51">
        <v>32.29</v>
      </c>
      <c r="Q529" s="52">
        <f t="shared" si="351"/>
        <v>101.69437340153451</v>
      </c>
      <c r="R529" s="52">
        <f t="shared" si="352"/>
        <v>101.50895944671487</v>
      </c>
      <c r="S529" s="130">
        <f t="shared" si="359"/>
        <v>32.29</v>
      </c>
      <c r="T529" s="130">
        <v>34.1</v>
      </c>
      <c r="U529" s="132">
        <f t="shared" si="353"/>
        <v>100</v>
      </c>
      <c r="V529" s="132">
        <f t="shared" si="354"/>
        <v>105.60545060390214</v>
      </c>
      <c r="W529" s="198"/>
    </row>
    <row r="530" spans="1:23">
      <c r="A530" s="198"/>
      <c r="B530" s="89"/>
      <c r="C530" s="198"/>
      <c r="D530" s="119" t="s">
        <v>21</v>
      </c>
      <c r="E530" s="51">
        <v>50.17</v>
      </c>
      <c r="F530" s="51">
        <f t="shared" si="370"/>
        <v>50.17</v>
      </c>
      <c r="G530" s="51">
        <v>56.16</v>
      </c>
      <c r="H530" s="51">
        <f t="shared" si="355"/>
        <v>100</v>
      </c>
      <c r="I530" s="52">
        <f t="shared" si="356"/>
        <v>111.93940601953358</v>
      </c>
      <c r="J530" s="51">
        <f t="shared" si="368"/>
        <v>56.16</v>
      </c>
      <c r="K530" s="51">
        <f t="shared" si="371"/>
        <v>56.16</v>
      </c>
      <c r="L530" s="51">
        <v>183.88</v>
      </c>
      <c r="M530" s="51">
        <f t="shared" si="357"/>
        <v>100</v>
      </c>
      <c r="N530" s="53">
        <f t="shared" si="361"/>
        <v>327.42165242165242</v>
      </c>
      <c r="O530" s="51">
        <v>183.88</v>
      </c>
      <c r="P530" s="51">
        <v>97.87</v>
      </c>
      <c r="Q530" s="52">
        <f t="shared" si="351"/>
        <v>100</v>
      </c>
      <c r="R530" s="52">
        <f t="shared" si="352"/>
        <v>53.224929301718518</v>
      </c>
      <c r="S530" s="130">
        <f t="shared" si="359"/>
        <v>97.87</v>
      </c>
      <c r="T530" s="130">
        <v>98.15</v>
      </c>
      <c r="U530" s="132">
        <f t="shared" si="353"/>
        <v>100</v>
      </c>
      <c r="V530" s="132">
        <f t="shared" si="354"/>
        <v>100.28609379789518</v>
      </c>
      <c r="W530" s="198"/>
    </row>
    <row r="531" spans="1:23" ht="45.75" customHeight="1">
      <c r="A531" s="198"/>
      <c r="B531" s="89"/>
      <c r="C531" s="198"/>
      <c r="D531" s="119" t="s">
        <v>278</v>
      </c>
      <c r="E531" s="51">
        <v>47.57</v>
      </c>
      <c r="F531" s="51">
        <f t="shared" si="370"/>
        <v>47.57</v>
      </c>
      <c r="G531" s="51">
        <v>49.95</v>
      </c>
      <c r="H531" s="51">
        <f t="shared" si="355"/>
        <v>100</v>
      </c>
      <c r="I531" s="52">
        <f t="shared" si="356"/>
        <v>105.00315324784528</v>
      </c>
      <c r="J531" s="51">
        <f t="shared" si="368"/>
        <v>49.95</v>
      </c>
      <c r="K531" s="51">
        <f t="shared" si="371"/>
        <v>49.95</v>
      </c>
      <c r="L531" s="51">
        <v>52.1</v>
      </c>
      <c r="M531" s="51">
        <f t="shared" si="357"/>
        <v>100</v>
      </c>
      <c r="N531" s="53">
        <f t="shared" si="361"/>
        <v>104.30430430430431</v>
      </c>
      <c r="O531" s="51">
        <v>52.98</v>
      </c>
      <c r="P531" s="51">
        <v>53.77</v>
      </c>
      <c r="Q531" s="52">
        <f t="shared" si="351"/>
        <v>101.68905950095967</v>
      </c>
      <c r="R531" s="52">
        <f t="shared" si="352"/>
        <v>101.49112872782182</v>
      </c>
      <c r="S531" s="130">
        <f t="shared" si="359"/>
        <v>53.77</v>
      </c>
      <c r="T531" s="130">
        <v>56.78</v>
      </c>
      <c r="U531" s="132">
        <f t="shared" si="353"/>
        <v>100</v>
      </c>
      <c r="V531" s="132">
        <f t="shared" si="354"/>
        <v>105.59791705411938</v>
      </c>
      <c r="W531" s="198"/>
    </row>
    <row r="532" spans="1:23" ht="30">
      <c r="A532" s="198"/>
      <c r="B532" s="89"/>
      <c r="C532" s="198"/>
      <c r="D532" s="119" t="s">
        <v>279</v>
      </c>
      <c r="E532" s="51">
        <v>58.4</v>
      </c>
      <c r="F532" s="51">
        <f t="shared" si="370"/>
        <v>58.4</v>
      </c>
      <c r="G532" s="51">
        <v>61.31</v>
      </c>
      <c r="H532" s="51">
        <f t="shared" si="355"/>
        <v>100</v>
      </c>
      <c r="I532" s="52">
        <f t="shared" si="356"/>
        <v>104.98287671232877</v>
      </c>
      <c r="J532" s="51">
        <f t="shared" si="368"/>
        <v>61.31</v>
      </c>
      <c r="K532" s="51">
        <f t="shared" si="371"/>
        <v>61.31</v>
      </c>
      <c r="L532" s="51">
        <v>63.94</v>
      </c>
      <c r="M532" s="51">
        <f t="shared" si="357"/>
        <v>100</v>
      </c>
      <c r="N532" s="53">
        <f t="shared" si="361"/>
        <v>104.28967541999674</v>
      </c>
      <c r="O532" s="51">
        <v>65.03</v>
      </c>
      <c r="P532" s="51">
        <v>66</v>
      </c>
      <c r="Q532" s="52">
        <f t="shared" si="351"/>
        <v>101.70472317797936</v>
      </c>
      <c r="R532" s="52">
        <f t="shared" si="352"/>
        <v>101.49161925265263</v>
      </c>
      <c r="S532" s="130">
        <f t="shared" si="359"/>
        <v>66</v>
      </c>
      <c r="T532" s="130">
        <v>69.7</v>
      </c>
      <c r="U532" s="132">
        <f t="shared" si="353"/>
        <v>100</v>
      </c>
      <c r="V532" s="132">
        <f t="shared" si="354"/>
        <v>105.60606060606061</v>
      </c>
      <c r="W532" s="198"/>
    </row>
    <row r="533" spans="1:23">
      <c r="A533" s="200">
        <v>11</v>
      </c>
      <c r="B533" s="89"/>
      <c r="C533" s="200" t="s">
        <v>185</v>
      </c>
      <c r="D533" s="119" t="s">
        <v>20</v>
      </c>
      <c r="E533" s="51">
        <v>45.97</v>
      </c>
      <c r="F533" s="51">
        <v>49.22</v>
      </c>
      <c r="G533" s="51">
        <f>F533</f>
        <v>49.22</v>
      </c>
      <c r="H533" s="51">
        <f t="shared" si="355"/>
        <v>107.06982814879269</v>
      </c>
      <c r="I533" s="52">
        <f t="shared" si="356"/>
        <v>100</v>
      </c>
      <c r="J533" s="51">
        <f t="shared" si="368"/>
        <v>49.22</v>
      </c>
      <c r="K533" s="51">
        <v>49.22</v>
      </c>
      <c r="L533" s="51">
        <v>67.75</v>
      </c>
      <c r="M533" s="51">
        <f t="shared" si="357"/>
        <v>100</v>
      </c>
      <c r="N533" s="53">
        <f t="shared" si="361"/>
        <v>137.64729784640392</v>
      </c>
      <c r="O533" s="51">
        <v>67.75</v>
      </c>
      <c r="P533" s="51">
        <v>44.29</v>
      </c>
      <c r="Q533" s="52">
        <f t="shared" si="351"/>
        <v>100</v>
      </c>
      <c r="R533" s="52">
        <f t="shared" si="352"/>
        <v>65.372693726937271</v>
      </c>
      <c r="S533" s="130">
        <f t="shared" si="359"/>
        <v>44.29</v>
      </c>
      <c r="T533" s="130">
        <v>44.81</v>
      </c>
      <c r="U533" s="132">
        <f t="shared" si="353"/>
        <v>100</v>
      </c>
      <c r="V533" s="132">
        <f t="shared" si="354"/>
        <v>101.17407992774893</v>
      </c>
      <c r="W533" s="198"/>
    </row>
    <row r="534" spans="1:23" ht="30">
      <c r="A534" s="200"/>
      <c r="B534" s="89"/>
      <c r="C534" s="200"/>
      <c r="D534" s="119" t="s">
        <v>59</v>
      </c>
      <c r="E534" s="51">
        <v>25.25</v>
      </c>
      <c r="F534" s="51">
        <f>E534</f>
        <v>25.25</v>
      </c>
      <c r="G534" s="51">
        <v>26.51</v>
      </c>
      <c r="H534" s="51">
        <f t="shared" si="355"/>
        <v>100</v>
      </c>
      <c r="I534" s="52">
        <f t="shared" si="356"/>
        <v>104.990099009901</v>
      </c>
      <c r="J534" s="51">
        <f t="shared" si="368"/>
        <v>26.51</v>
      </c>
      <c r="K534" s="51">
        <f>J534</f>
        <v>26.51</v>
      </c>
      <c r="L534" s="51">
        <v>27.66</v>
      </c>
      <c r="M534" s="51">
        <f t="shared" si="357"/>
        <v>100</v>
      </c>
      <c r="N534" s="53">
        <f t="shared" si="361"/>
        <v>104.33798566578649</v>
      </c>
      <c r="O534" s="51">
        <v>28.13</v>
      </c>
      <c r="P534" s="51">
        <v>28.55</v>
      </c>
      <c r="Q534" s="52">
        <f t="shared" si="351"/>
        <v>101.69920462762111</v>
      </c>
      <c r="R534" s="52">
        <f t="shared" si="352"/>
        <v>101.49306789904018</v>
      </c>
      <c r="S534" s="130">
        <f t="shared" si="359"/>
        <v>28.55</v>
      </c>
      <c r="T534" s="130">
        <v>30.14</v>
      </c>
      <c r="U534" s="132">
        <f t="shared" si="353"/>
        <v>100</v>
      </c>
      <c r="V534" s="132">
        <f t="shared" si="354"/>
        <v>105.56917688266199</v>
      </c>
      <c r="W534" s="198"/>
    </row>
    <row r="535" spans="1:23">
      <c r="A535" s="197">
        <v>12</v>
      </c>
      <c r="B535" s="89"/>
      <c r="C535" s="197" t="s">
        <v>280</v>
      </c>
      <c r="D535" s="119" t="s">
        <v>20</v>
      </c>
      <c r="E535" s="51">
        <v>45.97</v>
      </c>
      <c r="F535" s="51">
        <f>E535</f>
        <v>45.97</v>
      </c>
      <c r="G535" s="51">
        <v>49.22</v>
      </c>
      <c r="H535" s="51">
        <f t="shared" si="355"/>
        <v>100</v>
      </c>
      <c r="I535" s="52">
        <f t="shared" si="356"/>
        <v>107.06982814879269</v>
      </c>
      <c r="J535" s="51">
        <f t="shared" si="368"/>
        <v>49.22</v>
      </c>
      <c r="K535" s="51">
        <f>J535</f>
        <v>49.22</v>
      </c>
      <c r="L535" s="51">
        <f>L533</f>
        <v>67.75</v>
      </c>
      <c r="M535" s="51">
        <f t="shared" si="357"/>
        <v>100</v>
      </c>
      <c r="N535" s="53">
        <f t="shared" si="361"/>
        <v>137.64729784640392</v>
      </c>
      <c r="O535" s="51">
        <v>67.75</v>
      </c>
      <c r="P535" s="51">
        <v>44.29</v>
      </c>
      <c r="Q535" s="52">
        <f t="shared" si="351"/>
        <v>100</v>
      </c>
      <c r="R535" s="52">
        <f t="shared" si="352"/>
        <v>65.372693726937271</v>
      </c>
      <c r="S535" s="130">
        <f t="shared" si="359"/>
        <v>44.29</v>
      </c>
      <c r="T535" s="130">
        <v>44.81</v>
      </c>
      <c r="U535" s="132">
        <f t="shared" si="353"/>
        <v>100</v>
      </c>
      <c r="V535" s="132">
        <f t="shared" si="354"/>
        <v>101.17407992774893</v>
      </c>
      <c r="W535" s="198"/>
    </row>
    <row r="536" spans="1:23" ht="30">
      <c r="A536" s="199"/>
      <c r="B536" s="89"/>
      <c r="C536" s="199"/>
      <c r="D536" s="119" t="s">
        <v>59</v>
      </c>
      <c r="E536" s="51">
        <v>16.649999999999999</v>
      </c>
      <c r="F536" s="51">
        <f>E536</f>
        <v>16.649999999999999</v>
      </c>
      <c r="G536" s="51">
        <v>17.48</v>
      </c>
      <c r="H536" s="51">
        <f t="shared" si="355"/>
        <v>100</v>
      </c>
      <c r="I536" s="52">
        <f t="shared" si="356"/>
        <v>104.98498498498499</v>
      </c>
      <c r="J536" s="51">
        <f t="shared" si="368"/>
        <v>17.48</v>
      </c>
      <c r="K536" s="51">
        <f>J536</f>
        <v>17.48</v>
      </c>
      <c r="L536" s="51">
        <v>18.23</v>
      </c>
      <c r="M536" s="51">
        <f t="shared" si="357"/>
        <v>100</v>
      </c>
      <c r="N536" s="53">
        <f t="shared" si="361"/>
        <v>104.29061784897024</v>
      </c>
      <c r="O536" s="51">
        <v>18.54</v>
      </c>
      <c r="P536" s="51">
        <v>18.82</v>
      </c>
      <c r="Q536" s="52">
        <f t="shared" si="351"/>
        <v>101.70049369171694</v>
      </c>
      <c r="R536" s="52">
        <f t="shared" si="352"/>
        <v>101.51024811218987</v>
      </c>
      <c r="S536" s="130">
        <f t="shared" si="359"/>
        <v>18.82</v>
      </c>
      <c r="T536" s="130">
        <v>19.87</v>
      </c>
      <c r="U536" s="132">
        <f t="shared" si="353"/>
        <v>100</v>
      </c>
      <c r="V536" s="132">
        <f t="shared" si="354"/>
        <v>105.57917109458023</v>
      </c>
      <c r="W536" s="199"/>
    </row>
    <row r="537" spans="1:23" ht="21" customHeight="1">
      <c r="A537" s="201" t="s">
        <v>22</v>
      </c>
      <c r="B537" s="202"/>
      <c r="C537" s="202"/>
      <c r="D537" s="202"/>
      <c r="E537" s="202"/>
      <c r="F537" s="202"/>
      <c r="G537" s="202"/>
      <c r="H537" s="202"/>
      <c r="I537" s="202"/>
      <c r="J537" s="202"/>
      <c r="K537" s="202"/>
      <c r="L537" s="202"/>
      <c r="M537" s="202"/>
      <c r="N537" s="202"/>
      <c r="O537" s="202"/>
      <c r="P537" s="202"/>
      <c r="Q537" s="202"/>
      <c r="R537" s="202"/>
      <c r="S537" s="202"/>
      <c r="T537" s="202"/>
      <c r="U537" s="202"/>
      <c r="V537" s="202"/>
      <c r="W537" s="203"/>
    </row>
    <row r="538" spans="1:23" ht="21" customHeight="1">
      <c r="A538" s="238" t="s">
        <v>437</v>
      </c>
      <c r="B538" s="239"/>
      <c r="C538" s="239"/>
      <c r="D538" s="239"/>
      <c r="E538" s="120"/>
      <c r="F538" s="120"/>
      <c r="G538" s="120"/>
      <c r="H538" s="120"/>
      <c r="I538" s="120"/>
      <c r="J538" s="120"/>
      <c r="K538" s="120"/>
      <c r="L538" s="120"/>
      <c r="M538" s="120"/>
      <c r="N538" s="120"/>
      <c r="O538" s="126"/>
      <c r="P538" s="126"/>
      <c r="Q538" s="126"/>
      <c r="R538" s="126"/>
      <c r="S538" s="126"/>
      <c r="T538" s="126"/>
      <c r="U538" s="126"/>
      <c r="V538" s="126"/>
      <c r="W538" s="126"/>
    </row>
    <row r="539" spans="1:23" ht="15" customHeight="1">
      <c r="A539" s="197">
        <v>1</v>
      </c>
      <c r="B539" s="89"/>
      <c r="C539" s="197" t="s">
        <v>146</v>
      </c>
      <c r="D539" s="119" t="s">
        <v>20</v>
      </c>
      <c r="E539" s="51">
        <v>34.93</v>
      </c>
      <c r="F539" s="51">
        <v>34.93</v>
      </c>
      <c r="G539" s="51">
        <v>41.72</v>
      </c>
      <c r="H539" s="52">
        <v>100</v>
      </c>
      <c r="I539" s="52">
        <f t="shared" ref="I539:I544" si="372">G539/F539*100</f>
        <v>119.43887775551103</v>
      </c>
      <c r="J539" s="51">
        <v>41.72</v>
      </c>
      <c r="K539" s="51">
        <v>41.72</v>
      </c>
      <c r="L539" s="51">
        <v>42.35</v>
      </c>
      <c r="M539" s="52">
        <v>100</v>
      </c>
      <c r="N539" s="53">
        <f t="shared" ref="N539:N594" si="373">L539/K539*100</f>
        <v>101.51006711409396</v>
      </c>
      <c r="O539" s="51">
        <v>42.35</v>
      </c>
      <c r="P539" s="51">
        <v>45.7</v>
      </c>
      <c r="Q539" s="52">
        <f t="shared" ref="Q539:Q594" si="374">O539/L539*100</f>
        <v>100</v>
      </c>
      <c r="R539" s="52">
        <f t="shared" ref="R539:R594" si="375">P539/O539*100</f>
        <v>107.9102715466352</v>
      </c>
      <c r="S539" s="121">
        <v>45.7</v>
      </c>
      <c r="T539" s="121">
        <v>47.24</v>
      </c>
      <c r="U539" s="122">
        <f>S539/P539*100</f>
        <v>100</v>
      </c>
      <c r="V539" s="122">
        <f>T539/S539*100</f>
        <v>103.36980306345734</v>
      </c>
      <c r="W539" s="200" t="s">
        <v>442</v>
      </c>
    </row>
    <row r="540" spans="1:23" ht="15" customHeight="1">
      <c r="A540" s="198"/>
      <c r="B540" s="89"/>
      <c r="C540" s="198"/>
      <c r="D540" s="119" t="s">
        <v>24</v>
      </c>
      <c r="E540" s="51">
        <v>28</v>
      </c>
      <c r="F540" s="51">
        <v>28</v>
      </c>
      <c r="G540" s="51">
        <v>29.4</v>
      </c>
      <c r="H540" s="52">
        <f>F540/E540*100</f>
        <v>100</v>
      </c>
      <c r="I540" s="52">
        <f t="shared" si="372"/>
        <v>105</v>
      </c>
      <c r="J540" s="51">
        <v>29.4</v>
      </c>
      <c r="K540" s="51">
        <v>29.4</v>
      </c>
      <c r="L540" s="51">
        <v>30.66</v>
      </c>
      <c r="M540" s="52">
        <f>K540/J540*100</f>
        <v>100</v>
      </c>
      <c r="N540" s="53">
        <f t="shared" si="373"/>
        <v>104.28571428571429</v>
      </c>
      <c r="O540" s="51">
        <v>30.66</v>
      </c>
      <c r="P540" s="51">
        <v>31.12</v>
      </c>
      <c r="Q540" s="52">
        <f t="shared" si="374"/>
        <v>100</v>
      </c>
      <c r="R540" s="52">
        <f t="shared" si="375"/>
        <v>101.5003261578604</v>
      </c>
      <c r="S540" s="121">
        <v>31.12</v>
      </c>
      <c r="T540" s="121">
        <v>32.86</v>
      </c>
      <c r="U540" s="122">
        <f t="shared" ref="U540:U546" si="376">S540/P540*100</f>
        <v>100</v>
      </c>
      <c r="V540" s="122">
        <f t="shared" ref="V540:V546" si="377">T540/S540*100</f>
        <v>105.59125964010283</v>
      </c>
      <c r="W540" s="200"/>
    </row>
    <row r="541" spans="1:23" ht="36" customHeight="1">
      <c r="A541" s="198"/>
      <c r="B541" s="89"/>
      <c r="C541" s="198"/>
      <c r="D541" s="119" t="s">
        <v>21</v>
      </c>
      <c r="E541" s="51">
        <v>26.75</v>
      </c>
      <c r="F541" s="51">
        <v>26.75</v>
      </c>
      <c r="G541" s="51">
        <v>29.97</v>
      </c>
      <c r="H541" s="52">
        <f>F541/E541*100</f>
        <v>100</v>
      </c>
      <c r="I541" s="52">
        <f t="shared" si="372"/>
        <v>112.03738317757008</v>
      </c>
      <c r="J541" s="51">
        <v>29.97</v>
      </c>
      <c r="K541" s="51">
        <v>29.97</v>
      </c>
      <c r="L541" s="51">
        <v>31.11</v>
      </c>
      <c r="M541" s="52">
        <f>K541/J541*100</f>
        <v>100</v>
      </c>
      <c r="N541" s="53">
        <f t="shared" si="373"/>
        <v>103.8038038038038</v>
      </c>
      <c r="O541" s="51">
        <v>31.11</v>
      </c>
      <c r="P541" s="51">
        <v>32.869999999999997</v>
      </c>
      <c r="Q541" s="52">
        <f t="shared" si="374"/>
        <v>100</v>
      </c>
      <c r="R541" s="52">
        <f t="shared" si="375"/>
        <v>105.65734490517518</v>
      </c>
      <c r="S541" s="121">
        <v>32.869999999999997</v>
      </c>
      <c r="T541" s="121">
        <v>34.14</v>
      </c>
      <c r="U541" s="122">
        <f t="shared" si="376"/>
        <v>100</v>
      </c>
      <c r="V541" s="122">
        <f t="shared" si="377"/>
        <v>103.86370550654094</v>
      </c>
      <c r="W541" s="200"/>
    </row>
    <row r="542" spans="1:23" ht="40.5" customHeight="1">
      <c r="A542" s="199"/>
      <c r="B542" s="89"/>
      <c r="C542" s="199"/>
      <c r="D542" s="119" t="s">
        <v>74</v>
      </c>
      <c r="E542" s="51">
        <v>15.78</v>
      </c>
      <c r="F542" s="51">
        <v>15.78</v>
      </c>
      <c r="G542" s="51">
        <v>16.57</v>
      </c>
      <c r="H542" s="52">
        <f>F542/E542*100</f>
        <v>100</v>
      </c>
      <c r="I542" s="52">
        <f t="shared" si="372"/>
        <v>105.00633713561471</v>
      </c>
      <c r="J542" s="51">
        <v>16.57</v>
      </c>
      <c r="K542" s="51">
        <v>16.57</v>
      </c>
      <c r="L542" s="51">
        <v>17.28</v>
      </c>
      <c r="M542" s="52">
        <f>K542/J542*100</f>
        <v>100</v>
      </c>
      <c r="N542" s="53">
        <f t="shared" si="373"/>
        <v>104.28485214242606</v>
      </c>
      <c r="O542" s="51">
        <v>17.28</v>
      </c>
      <c r="P542" s="51">
        <v>17.54</v>
      </c>
      <c r="Q542" s="52">
        <f t="shared" si="374"/>
        <v>100</v>
      </c>
      <c r="R542" s="52">
        <f t="shared" si="375"/>
        <v>101.50462962962963</v>
      </c>
      <c r="S542" s="121">
        <v>17.54</v>
      </c>
      <c r="T542" s="121">
        <v>18.52</v>
      </c>
      <c r="U542" s="122">
        <f t="shared" si="376"/>
        <v>100</v>
      </c>
      <c r="V542" s="122">
        <f t="shared" si="377"/>
        <v>105.58722919042189</v>
      </c>
      <c r="W542" s="200"/>
    </row>
    <row r="543" spans="1:23" ht="71.25" customHeight="1">
      <c r="A543" s="197">
        <v>2</v>
      </c>
      <c r="B543" s="89"/>
      <c r="C543" s="197" t="s">
        <v>40</v>
      </c>
      <c r="D543" s="119" t="s">
        <v>21</v>
      </c>
      <c r="E543" s="51">
        <v>13.53</v>
      </c>
      <c r="F543" s="51">
        <v>13.53</v>
      </c>
      <c r="G543" s="51">
        <v>13.53</v>
      </c>
      <c r="H543" s="52">
        <v>100</v>
      </c>
      <c r="I543" s="52">
        <f t="shared" si="372"/>
        <v>100</v>
      </c>
      <c r="J543" s="51">
        <v>13.53</v>
      </c>
      <c r="K543" s="51">
        <v>13.53</v>
      </c>
      <c r="L543" s="51">
        <v>14.1</v>
      </c>
      <c r="M543" s="52">
        <v>100</v>
      </c>
      <c r="N543" s="53">
        <f t="shared" si="373"/>
        <v>104.21286031042129</v>
      </c>
      <c r="O543" s="51">
        <v>14.1</v>
      </c>
      <c r="P543" s="51">
        <v>14.25</v>
      </c>
      <c r="Q543" s="52">
        <f t="shared" si="374"/>
        <v>100</v>
      </c>
      <c r="R543" s="52">
        <f t="shared" si="375"/>
        <v>101.06382978723406</v>
      </c>
      <c r="S543" s="121">
        <v>14.25</v>
      </c>
      <c r="T543" s="121">
        <v>14.25</v>
      </c>
      <c r="U543" s="122">
        <f t="shared" si="376"/>
        <v>100</v>
      </c>
      <c r="V543" s="122">
        <f t="shared" si="377"/>
        <v>100</v>
      </c>
      <c r="W543" s="200"/>
    </row>
    <row r="544" spans="1:23" ht="30">
      <c r="A544" s="199"/>
      <c r="B544" s="89"/>
      <c r="C544" s="199"/>
      <c r="D544" s="119" t="s">
        <v>60</v>
      </c>
      <c r="E544" s="51">
        <v>15.78</v>
      </c>
      <c r="F544" s="51">
        <v>15.78</v>
      </c>
      <c r="G544" s="51">
        <v>15.97</v>
      </c>
      <c r="H544" s="52">
        <f>F544/E544*100</f>
        <v>100</v>
      </c>
      <c r="I544" s="52">
        <f t="shared" si="372"/>
        <v>101.20405576679342</v>
      </c>
      <c r="J544" s="51">
        <v>15.97</v>
      </c>
      <c r="K544" s="51">
        <v>15.97</v>
      </c>
      <c r="L544" s="51">
        <v>16.64</v>
      </c>
      <c r="M544" s="52">
        <f>K544/J544*100</f>
        <v>100</v>
      </c>
      <c r="N544" s="53">
        <f t="shared" si="373"/>
        <v>104.19536631183468</v>
      </c>
      <c r="O544" s="51">
        <v>16.920000000000002</v>
      </c>
      <c r="P544" s="51">
        <v>17.100000000000001</v>
      </c>
      <c r="Q544" s="52">
        <f t="shared" si="374"/>
        <v>101.68269230769231</v>
      </c>
      <c r="R544" s="52">
        <f t="shared" si="375"/>
        <v>101.06382978723406</v>
      </c>
      <c r="S544" s="121">
        <v>17.100000000000001</v>
      </c>
      <c r="T544" s="121">
        <v>17.100000000000001</v>
      </c>
      <c r="U544" s="122">
        <f t="shared" si="376"/>
        <v>100</v>
      </c>
      <c r="V544" s="122">
        <f t="shared" si="377"/>
        <v>100</v>
      </c>
      <c r="W544" s="200"/>
    </row>
    <row r="545" spans="1:23" ht="15" customHeight="1">
      <c r="A545" s="197">
        <v>3</v>
      </c>
      <c r="B545" s="89"/>
      <c r="C545" s="197" t="s">
        <v>147</v>
      </c>
      <c r="D545" s="119" t="s">
        <v>21</v>
      </c>
      <c r="E545" s="51">
        <v>46.4</v>
      </c>
      <c r="F545" s="51">
        <v>46.4</v>
      </c>
      <c r="G545" s="51">
        <v>53.19</v>
      </c>
      <c r="H545" s="52">
        <v>100</v>
      </c>
      <c r="I545" s="52">
        <f t="shared" ref="I545:I594" si="378">G545/F545*100</f>
        <v>114.63362068965517</v>
      </c>
      <c r="J545" s="51">
        <v>53.19</v>
      </c>
      <c r="K545" s="51">
        <v>46.4</v>
      </c>
      <c r="L545" s="51">
        <v>46.4</v>
      </c>
      <c r="M545" s="52">
        <f>K545/J545*100</f>
        <v>87.234442564391799</v>
      </c>
      <c r="N545" s="53">
        <f t="shared" si="373"/>
        <v>100</v>
      </c>
      <c r="O545" s="51">
        <v>46.4</v>
      </c>
      <c r="P545" s="51">
        <v>49.5</v>
      </c>
      <c r="Q545" s="52">
        <f t="shared" si="374"/>
        <v>100</v>
      </c>
      <c r="R545" s="52">
        <f t="shared" si="375"/>
        <v>106.68103448275863</v>
      </c>
      <c r="S545" s="121">
        <v>49.03</v>
      </c>
      <c r="T545" s="121">
        <v>49.03</v>
      </c>
      <c r="U545" s="122">
        <f t="shared" si="376"/>
        <v>99.050505050505052</v>
      </c>
      <c r="V545" s="122">
        <f t="shared" si="377"/>
        <v>100</v>
      </c>
      <c r="W545" s="200"/>
    </row>
    <row r="546" spans="1:23" ht="30">
      <c r="A546" s="199"/>
      <c r="B546" s="89"/>
      <c r="C546" s="199"/>
      <c r="D546" s="119" t="s">
        <v>148</v>
      </c>
      <c r="E546" s="51">
        <v>15.78</v>
      </c>
      <c r="F546" s="51">
        <v>15.78</v>
      </c>
      <c r="G546" s="51">
        <v>16.57</v>
      </c>
      <c r="H546" s="52">
        <f t="shared" ref="H546:H588" si="379">F546/E546*100</f>
        <v>100</v>
      </c>
      <c r="I546" s="52">
        <f t="shared" si="378"/>
        <v>105.00633713561471</v>
      </c>
      <c r="J546" s="51">
        <v>16.57</v>
      </c>
      <c r="K546" s="51">
        <v>16.57</v>
      </c>
      <c r="L546" s="51">
        <v>17.28</v>
      </c>
      <c r="M546" s="52">
        <f t="shared" ref="M546:M588" si="380">K546/J546*100</f>
        <v>100</v>
      </c>
      <c r="N546" s="53">
        <f t="shared" si="373"/>
        <v>104.28485214242606</v>
      </c>
      <c r="O546" s="51">
        <v>17.28</v>
      </c>
      <c r="P546" s="51">
        <v>17.54</v>
      </c>
      <c r="Q546" s="52">
        <f t="shared" si="374"/>
        <v>100</v>
      </c>
      <c r="R546" s="52">
        <f t="shared" si="375"/>
        <v>101.50462962962963</v>
      </c>
      <c r="S546" s="121">
        <v>17.54</v>
      </c>
      <c r="T546" s="121">
        <v>18.52</v>
      </c>
      <c r="U546" s="122">
        <f t="shared" si="376"/>
        <v>100</v>
      </c>
      <c r="V546" s="122">
        <f t="shared" si="377"/>
        <v>105.58722919042189</v>
      </c>
      <c r="W546" s="200"/>
    </row>
    <row r="547" spans="1:23">
      <c r="A547" s="238" t="s">
        <v>438</v>
      </c>
      <c r="B547" s="239"/>
      <c r="C547" s="239"/>
      <c r="D547" s="240"/>
      <c r="E547" s="121"/>
      <c r="F547" s="121"/>
      <c r="G547" s="121"/>
      <c r="H547" s="122"/>
      <c r="I547" s="122"/>
      <c r="J547" s="121"/>
      <c r="K547" s="121"/>
      <c r="L547" s="121"/>
      <c r="M547" s="122"/>
      <c r="N547" s="53"/>
      <c r="O547" s="121"/>
      <c r="P547" s="121"/>
      <c r="Q547" s="122"/>
      <c r="R547" s="122"/>
      <c r="S547" s="121"/>
      <c r="T547" s="121"/>
      <c r="U547" s="122"/>
      <c r="V547" s="122"/>
      <c r="W547" s="197" t="s">
        <v>450</v>
      </c>
    </row>
    <row r="548" spans="1:23">
      <c r="A548" s="197">
        <v>4</v>
      </c>
      <c r="B548" s="119"/>
      <c r="C548" s="197" t="s">
        <v>440</v>
      </c>
      <c r="D548" s="119" t="s">
        <v>20</v>
      </c>
      <c r="E548" s="121"/>
      <c r="F548" s="121"/>
      <c r="G548" s="121"/>
      <c r="H548" s="122"/>
      <c r="I548" s="122"/>
      <c r="J548" s="121"/>
      <c r="K548" s="121"/>
      <c r="L548" s="121"/>
      <c r="M548" s="122"/>
      <c r="N548" s="53"/>
      <c r="O548" s="121" t="s">
        <v>31</v>
      </c>
      <c r="P548" s="121" t="s">
        <v>31</v>
      </c>
      <c r="Q548" s="122" t="s">
        <v>31</v>
      </c>
      <c r="R548" s="122" t="s">
        <v>31</v>
      </c>
      <c r="S548" s="121">
        <v>73.66</v>
      </c>
      <c r="T548" s="121">
        <v>74.42</v>
      </c>
      <c r="U548" s="122">
        <v>100</v>
      </c>
      <c r="V548" s="122">
        <f t="shared" ref="V548:V568" si="381">T548/S548*100</f>
        <v>101.03176758077655</v>
      </c>
      <c r="W548" s="198"/>
    </row>
    <row r="549" spans="1:23" ht="66.75" customHeight="1">
      <c r="A549" s="199"/>
      <c r="B549" s="119"/>
      <c r="C549" s="199"/>
      <c r="D549" s="119" t="s">
        <v>24</v>
      </c>
      <c r="E549" s="121"/>
      <c r="F549" s="121"/>
      <c r="G549" s="121"/>
      <c r="H549" s="122"/>
      <c r="I549" s="122"/>
      <c r="J549" s="121"/>
      <c r="K549" s="121"/>
      <c r="L549" s="121"/>
      <c r="M549" s="122"/>
      <c r="N549" s="53"/>
      <c r="O549" s="121" t="s">
        <v>31</v>
      </c>
      <c r="P549" s="121" t="s">
        <v>31</v>
      </c>
      <c r="Q549" s="122" t="s">
        <v>31</v>
      </c>
      <c r="R549" s="122" t="s">
        <v>31</v>
      </c>
      <c r="S549" s="121">
        <v>27.57</v>
      </c>
      <c r="T549" s="121">
        <v>29.11</v>
      </c>
      <c r="U549" s="122">
        <v>100</v>
      </c>
      <c r="V549" s="122">
        <f t="shared" si="381"/>
        <v>105.58578164671744</v>
      </c>
      <c r="W549" s="198"/>
    </row>
    <row r="550" spans="1:23">
      <c r="A550" s="200">
        <v>5</v>
      </c>
      <c r="B550" s="89"/>
      <c r="C550" s="200" t="s">
        <v>441</v>
      </c>
      <c r="D550" s="119" t="s">
        <v>20</v>
      </c>
      <c r="E550" s="51">
        <v>66.17</v>
      </c>
      <c r="F550" s="51">
        <v>66.17</v>
      </c>
      <c r="G550" s="51">
        <v>74.260000000000005</v>
      </c>
      <c r="H550" s="52">
        <f t="shared" si="379"/>
        <v>100</v>
      </c>
      <c r="I550" s="52">
        <f t="shared" si="378"/>
        <v>112.22608432824543</v>
      </c>
      <c r="J550" s="51">
        <v>74.260000000000005</v>
      </c>
      <c r="K550" s="51">
        <v>72.16</v>
      </c>
      <c r="L550" s="51">
        <v>72.16</v>
      </c>
      <c r="M550" s="52">
        <f t="shared" si="380"/>
        <v>97.172098033934816</v>
      </c>
      <c r="N550" s="53">
        <f t="shared" si="373"/>
        <v>100</v>
      </c>
      <c r="O550" s="51">
        <v>72.16</v>
      </c>
      <c r="P550" s="51">
        <v>73.66</v>
      </c>
      <c r="Q550" s="52">
        <f t="shared" si="374"/>
        <v>100</v>
      </c>
      <c r="R550" s="52">
        <f t="shared" si="375"/>
        <v>102.07871396895787</v>
      </c>
      <c r="S550" s="121">
        <v>73.66</v>
      </c>
      <c r="T550" s="121">
        <v>74.42</v>
      </c>
      <c r="U550" s="122">
        <f t="shared" ref="U550:U568" si="382">S550/P550*100</f>
        <v>100</v>
      </c>
      <c r="V550" s="122">
        <f t="shared" si="381"/>
        <v>101.03176758077655</v>
      </c>
      <c r="W550" s="198"/>
    </row>
    <row r="551" spans="1:23" ht="72.75" customHeight="1">
      <c r="A551" s="200"/>
      <c r="B551" s="89"/>
      <c r="C551" s="200"/>
      <c r="D551" s="119" t="s">
        <v>24</v>
      </c>
      <c r="E551" s="51">
        <v>24.8</v>
      </c>
      <c r="F551" s="51">
        <v>24.8</v>
      </c>
      <c r="G551" s="51">
        <v>26.04</v>
      </c>
      <c r="H551" s="52">
        <f t="shared" si="379"/>
        <v>100</v>
      </c>
      <c r="I551" s="52">
        <f t="shared" si="378"/>
        <v>105</v>
      </c>
      <c r="J551" s="51">
        <v>26.04</v>
      </c>
      <c r="K551" s="51">
        <v>26.04</v>
      </c>
      <c r="L551" s="51">
        <v>27.16</v>
      </c>
      <c r="M551" s="52">
        <f t="shared" si="380"/>
        <v>100</v>
      </c>
      <c r="N551" s="53">
        <f t="shared" si="373"/>
        <v>104.3010752688172</v>
      </c>
      <c r="O551" s="51">
        <v>27.16</v>
      </c>
      <c r="P551" s="51">
        <v>27.57</v>
      </c>
      <c r="Q551" s="52">
        <f t="shared" si="374"/>
        <v>100</v>
      </c>
      <c r="R551" s="52">
        <f t="shared" si="375"/>
        <v>101.50957290132547</v>
      </c>
      <c r="S551" s="121">
        <v>27.57</v>
      </c>
      <c r="T551" s="121">
        <v>29.11</v>
      </c>
      <c r="U551" s="122">
        <f t="shared" si="382"/>
        <v>100</v>
      </c>
      <c r="V551" s="122">
        <f t="shared" si="381"/>
        <v>105.58578164671744</v>
      </c>
      <c r="W551" s="198"/>
    </row>
    <row r="552" spans="1:23" ht="19.5" customHeight="1">
      <c r="A552" s="238" t="s">
        <v>443</v>
      </c>
      <c r="B552" s="239"/>
      <c r="C552" s="239"/>
      <c r="D552" s="240"/>
      <c r="E552" s="121"/>
      <c r="F552" s="121"/>
      <c r="G552" s="121"/>
      <c r="H552" s="122"/>
      <c r="I552" s="122"/>
      <c r="J552" s="121"/>
      <c r="K552" s="121"/>
      <c r="L552" s="121"/>
      <c r="M552" s="122"/>
      <c r="N552" s="53"/>
      <c r="O552" s="121"/>
      <c r="P552" s="121"/>
      <c r="Q552" s="122"/>
      <c r="R552" s="122"/>
      <c r="S552" s="121"/>
      <c r="T552" s="121"/>
      <c r="U552" s="122"/>
      <c r="V552" s="122"/>
      <c r="W552" s="198"/>
    </row>
    <row r="553" spans="1:23" ht="35.25" customHeight="1">
      <c r="A553" s="197">
        <v>6</v>
      </c>
      <c r="B553" s="119"/>
      <c r="C553" s="197" t="s">
        <v>439</v>
      </c>
      <c r="D553" s="119" t="s">
        <v>150</v>
      </c>
      <c r="E553" s="121"/>
      <c r="F553" s="121"/>
      <c r="G553" s="121"/>
      <c r="H553" s="122"/>
      <c r="I553" s="122"/>
      <c r="J553" s="121"/>
      <c r="K553" s="121"/>
      <c r="L553" s="121"/>
      <c r="M553" s="122"/>
      <c r="N553" s="53"/>
      <c r="O553" s="121" t="s">
        <v>31</v>
      </c>
      <c r="P553" s="121" t="s">
        <v>31</v>
      </c>
      <c r="Q553" s="122" t="s">
        <v>31</v>
      </c>
      <c r="R553" s="122" t="s">
        <v>31</v>
      </c>
      <c r="S553" s="121">
        <v>73.66</v>
      </c>
      <c r="T553" s="121">
        <v>74.489999999999995</v>
      </c>
      <c r="U553" s="122">
        <f>S553/P563*100</f>
        <v>100</v>
      </c>
      <c r="V553" s="122">
        <f t="shared" ref="V553:V562" si="383">T553/S553*100</f>
        <v>101.12679880532174</v>
      </c>
      <c r="W553" s="198"/>
    </row>
    <row r="554" spans="1:23" ht="45.75" customHeight="1">
      <c r="A554" s="198"/>
      <c r="B554" s="119"/>
      <c r="C554" s="198"/>
      <c r="D554" s="119" t="s">
        <v>151</v>
      </c>
      <c r="E554" s="121"/>
      <c r="F554" s="121"/>
      <c r="G554" s="121"/>
      <c r="H554" s="122"/>
      <c r="I554" s="122"/>
      <c r="J554" s="121"/>
      <c r="K554" s="121"/>
      <c r="L554" s="121"/>
      <c r="M554" s="122"/>
      <c r="N554" s="53"/>
      <c r="O554" s="121" t="s">
        <v>31</v>
      </c>
      <c r="P554" s="121" t="s">
        <v>31</v>
      </c>
      <c r="Q554" s="122" t="s">
        <v>31</v>
      </c>
      <c r="R554" s="122" t="s">
        <v>31</v>
      </c>
      <c r="S554" s="121">
        <v>27.57</v>
      </c>
      <c r="T554" s="121">
        <v>29.11</v>
      </c>
      <c r="U554" s="122">
        <f>S554/P564*100</f>
        <v>100</v>
      </c>
      <c r="V554" s="122">
        <f t="shared" si="383"/>
        <v>105.58578164671744</v>
      </c>
      <c r="W554" s="198"/>
    </row>
    <row r="555" spans="1:23" ht="35.25" customHeight="1">
      <c r="A555" s="198"/>
      <c r="B555" s="119"/>
      <c r="C555" s="198"/>
      <c r="D555" s="119" t="s">
        <v>154</v>
      </c>
      <c r="E555" s="121"/>
      <c r="F555" s="121"/>
      <c r="G555" s="121"/>
      <c r="H555" s="122"/>
      <c r="I555" s="122"/>
      <c r="J555" s="121"/>
      <c r="K555" s="121"/>
      <c r="L555" s="121"/>
      <c r="M555" s="122"/>
      <c r="N555" s="53"/>
      <c r="O555" s="121" t="s">
        <v>31</v>
      </c>
      <c r="P555" s="121" t="s">
        <v>31</v>
      </c>
      <c r="Q555" s="122" t="s">
        <v>31</v>
      </c>
      <c r="R555" s="122" t="s">
        <v>31</v>
      </c>
      <c r="S555" s="121">
        <v>70.2</v>
      </c>
      <c r="T555" s="121">
        <v>70.67</v>
      </c>
      <c r="U555" s="122">
        <f>S555/P565*100</f>
        <v>100</v>
      </c>
      <c r="V555" s="122">
        <f t="shared" si="383"/>
        <v>100.66951566951568</v>
      </c>
      <c r="W555" s="198"/>
    </row>
    <row r="556" spans="1:23" ht="38.25" customHeight="1">
      <c r="A556" s="198"/>
      <c r="B556" s="119"/>
      <c r="C556" s="198"/>
      <c r="D556" s="119" t="s">
        <v>155</v>
      </c>
      <c r="E556" s="121"/>
      <c r="F556" s="121"/>
      <c r="G556" s="121"/>
      <c r="H556" s="122"/>
      <c r="I556" s="122"/>
      <c r="J556" s="121"/>
      <c r="K556" s="121"/>
      <c r="L556" s="121"/>
      <c r="M556" s="122"/>
      <c r="N556" s="53"/>
      <c r="O556" s="121" t="s">
        <v>31</v>
      </c>
      <c r="P556" s="121" t="s">
        <v>31</v>
      </c>
      <c r="Q556" s="122" t="s">
        <v>31</v>
      </c>
      <c r="R556" s="122" t="s">
        <v>31</v>
      </c>
      <c r="S556" s="121">
        <v>17.54</v>
      </c>
      <c r="T556" s="121">
        <v>18.52</v>
      </c>
      <c r="U556" s="122">
        <f>S556/P566*100</f>
        <v>100</v>
      </c>
      <c r="V556" s="122">
        <f t="shared" si="383"/>
        <v>105.58722919042189</v>
      </c>
      <c r="W556" s="198"/>
    </row>
    <row r="557" spans="1:23" ht="61.5" customHeight="1">
      <c r="A557" s="198"/>
      <c r="B557" s="119"/>
      <c r="C557" s="198"/>
      <c r="D557" s="119" t="s">
        <v>444</v>
      </c>
      <c r="E557" s="121"/>
      <c r="F557" s="121"/>
      <c r="G557" s="121"/>
      <c r="H557" s="122"/>
      <c r="I557" s="122"/>
      <c r="J557" s="121"/>
      <c r="K557" s="121"/>
      <c r="L557" s="121"/>
      <c r="M557" s="122"/>
      <c r="N557" s="53"/>
      <c r="O557" s="121" t="s">
        <v>31</v>
      </c>
      <c r="P557" s="121" t="s">
        <v>31</v>
      </c>
      <c r="Q557" s="122" t="s">
        <v>31</v>
      </c>
      <c r="R557" s="122" t="s">
        <v>31</v>
      </c>
      <c r="S557" s="121">
        <v>64.97</v>
      </c>
      <c r="T557" s="121">
        <v>65.63</v>
      </c>
      <c r="U557" s="122">
        <f>P567/S557*100</f>
        <v>100</v>
      </c>
      <c r="V557" s="122">
        <f t="shared" si="383"/>
        <v>101.01585347083268</v>
      </c>
      <c r="W557" s="198"/>
    </row>
    <row r="558" spans="1:23" ht="36.75" customHeight="1">
      <c r="A558" s="198"/>
      <c r="B558" s="119"/>
      <c r="C558" s="198"/>
      <c r="D558" s="119" t="s">
        <v>445</v>
      </c>
      <c r="E558" s="121"/>
      <c r="F558" s="121"/>
      <c r="G558" s="121"/>
      <c r="H558" s="122"/>
      <c r="I558" s="122"/>
      <c r="J558" s="121"/>
      <c r="K558" s="121"/>
      <c r="L558" s="121"/>
      <c r="M558" s="122"/>
      <c r="N558" s="53"/>
      <c r="O558" s="121" t="s">
        <v>31</v>
      </c>
      <c r="P558" s="121" t="s">
        <v>31</v>
      </c>
      <c r="Q558" s="122" t="s">
        <v>31</v>
      </c>
      <c r="R558" s="122" t="s">
        <v>31</v>
      </c>
      <c r="S558" s="121">
        <v>25.88</v>
      </c>
      <c r="T558" s="121">
        <v>27.33</v>
      </c>
      <c r="U558" s="122">
        <f>S558/P568*100</f>
        <v>100</v>
      </c>
      <c r="V558" s="122">
        <f t="shared" si="383"/>
        <v>105.60278207109737</v>
      </c>
      <c r="W558" s="198"/>
    </row>
    <row r="559" spans="1:23" ht="39" customHeight="1">
      <c r="A559" s="198"/>
      <c r="B559" s="119"/>
      <c r="C559" s="198"/>
      <c r="D559" s="119" t="s">
        <v>153</v>
      </c>
      <c r="E559" s="121"/>
      <c r="F559" s="121"/>
      <c r="G559" s="121"/>
      <c r="H559" s="122"/>
      <c r="I559" s="122"/>
      <c r="J559" s="121"/>
      <c r="K559" s="121"/>
      <c r="L559" s="121"/>
      <c r="M559" s="122"/>
      <c r="N559" s="53"/>
      <c r="O559" s="121" t="s">
        <v>31</v>
      </c>
      <c r="P559" s="121" t="s">
        <v>31</v>
      </c>
      <c r="Q559" s="122" t="s">
        <v>31</v>
      </c>
      <c r="R559" s="122" t="s">
        <v>31</v>
      </c>
      <c r="S559" s="121">
        <v>24.91</v>
      </c>
      <c r="T559" s="121">
        <v>26.3</v>
      </c>
      <c r="U559" s="122">
        <f>S559/P570*100</f>
        <v>100</v>
      </c>
      <c r="V559" s="122">
        <f t="shared" si="383"/>
        <v>105.58008831794461</v>
      </c>
      <c r="W559" s="198"/>
    </row>
    <row r="560" spans="1:23" ht="38.25" customHeight="1">
      <c r="A560" s="198"/>
      <c r="B560" s="119"/>
      <c r="C560" s="198"/>
      <c r="D560" s="119" t="s">
        <v>446</v>
      </c>
      <c r="E560" s="121"/>
      <c r="F560" s="121"/>
      <c r="G560" s="121"/>
      <c r="H560" s="122"/>
      <c r="I560" s="122"/>
      <c r="J560" s="121"/>
      <c r="K560" s="121"/>
      <c r="L560" s="121"/>
      <c r="M560" s="122"/>
      <c r="N560" s="53"/>
      <c r="O560" s="121" t="s">
        <v>31</v>
      </c>
      <c r="P560" s="121" t="s">
        <v>31</v>
      </c>
      <c r="Q560" s="122" t="s">
        <v>31</v>
      </c>
      <c r="R560" s="122" t="s">
        <v>31</v>
      </c>
      <c r="S560" s="121">
        <v>51.6</v>
      </c>
      <c r="T560" s="121">
        <v>52.06</v>
      </c>
      <c r="U560" s="122">
        <f>S560/P571*100</f>
        <v>100</v>
      </c>
      <c r="V560" s="122">
        <f t="shared" si="383"/>
        <v>100.89147286821705</v>
      </c>
      <c r="W560" s="198"/>
    </row>
    <row r="561" spans="1:23" ht="34.5" customHeight="1">
      <c r="A561" s="198"/>
      <c r="B561" s="119"/>
      <c r="C561" s="198"/>
      <c r="D561" s="119" t="s">
        <v>157</v>
      </c>
      <c r="E561" s="121"/>
      <c r="F561" s="121"/>
      <c r="G561" s="121"/>
      <c r="H561" s="122"/>
      <c r="I561" s="122"/>
      <c r="J561" s="121"/>
      <c r="K561" s="121"/>
      <c r="L561" s="121"/>
      <c r="M561" s="122"/>
      <c r="N561" s="53"/>
      <c r="O561" s="121" t="s">
        <v>31</v>
      </c>
      <c r="P561" s="121" t="s">
        <v>31</v>
      </c>
      <c r="Q561" s="122" t="s">
        <v>31</v>
      </c>
      <c r="R561" s="122" t="s">
        <v>31</v>
      </c>
      <c r="S561" s="121">
        <v>16.64</v>
      </c>
      <c r="T561" s="121">
        <v>17.57</v>
      </c>
      <c r="U561" s="122">
        <f>S561/P572*100</f>
        <v>100</v>
      </c>
      <c r="V561" s="122">
        <f t="shared" si="383"/>
        <v>105.58894230769231</v>
      </c>
      <c r="W561" s="198"/>
    </row>
    <row r="562" spans="1:23" ht="41.25" customHeight="1">
      <c r="A562" s="199"/>
      <c r="B562" s="119"/>
      <c r="C562" s="199"/>
      <c r="D562" s="119" t="s">
        <v>159</v>
      </c>
      <c r="E562" s="121"/>
      <c r="F562" s="121"/>
      <c r="G562" s="121"/>
      <c r="H562" s="122"/>
      <c r="I562" s="122"/>
      <c r="J562" s="121"/>
      <c r="K562" s="121"/>
      <c r="L562" s="121"/>
      <c r="M562" s="122"/>
      <c r="N562" s="53"/>
      <c r="O562" s="138" t="s">
        <v>31</v>
      </c>
      <c r="P562" s="138" t="s">
        <v>31</v>
      </c>
      <c r="Q562" s="138" t="s">
        <v>31</v>
      </c>
      <c r="R562" s="138" t="s">
        <v>31</v>
      </c>
      <c r="S562" s="121">
        <v>14.85</v>
      </c>
      <c r="T562" s="121">
        <v>15.68</v>
      </c>
      <c r="U562" s="122">
        <f>S562/P574*100</f>
        <v>100</v>
      </c>
      <c r="V562" s="122">
        <f t="shared" si="383"/>
        <v>105.58922558922559</v>
      </c>
      <c r="W562" s="198"/>
    </row>
    <row r="563" spans="1:23" ht="27" customHeight="1">
      <c r="A563" s="197">
        <v>7</v>
      </c>
      <c r="B563" s="89"/>
      <c r="C563" s="197" t="s">
        <v>149</v>
      </c>
      <c r="D563" s="119" t="s">
        <v>150</v>
      </c>
      <c r="E563" s="51">
        <v>66.17</v>
      </c>
      <c r="F563" s="51">
        <v>66.17</v>
      </c>
      <c r="G563" s="51">
        <v>74.260000000000005</v>
      </c>
      <c r="H563" s="52">
        <f t="shared" si="379"/>
        <v>100</v>
      </c>
      <c r="I563" s="52">
        <f t="shared" si="378"/>
        <v>112.22608432824543</v>
      </c>
      <c r="J563" s="51">
        <v>74.260000000000005</v>
      </c>
      <c r="K563" s="51">
        <v>72.16</v>
      </c>
      <c r="L563" s="51">
        <v>72.16</v>
      </c>
      <c r="M563" s="52">
        <f t="shared" si="380"/>
        <v>97.172098033934816</v>
      </c>
      <c r="N563" s="53">
        <f t="shared" si="373"/>
        <v>100</v>
      </c>
      <c r="O563" s="51">
        <v>72.16</v>
      </c>
      <c r="P563" s="51">
        <v>73.66</v>
      </c>
      <c r="Q563" s="52">
        <f t="shared" si="374"/>
        <v>100</v>
      </c>
      <c r="R563" s="52">
        <f t="shared" si="375"/>
        <v>102.07871396895787</v>
      </c>
      <c r="S563" s="121" t="s">
        <v>31</v>
      </c>
      <c r="T563" s="121" t="s">
        <v>31</v>
      </c>
      <c r="U563" s="122" t="s">
        <v>31</v>
      </c>
      <c r="V563" s="122" t="s">
        <v>31</v>
      </c>
      <c r="W563" s="198"/>
    </row>
    <row r="564" spans="1:23" ht="25.5" customHeight="1">
      <c r="A564" s="198"/>
      <c r="B564" s="89"/>
      <c r="C564" s="198"/>
      <c r="D564" s="119" t="s">
        <v>151</v>
      </c>
      <c r="E564" s="51">
        <v>24.8</v>
      </c>
      <c r="F564" s="51">
        <v>24.8</v>
      </c>
      <c r="G564" s="51">
        <v>26.04</v>
      </c>
      <c r="H564" s="52">
        <f t="shared" si="379"/>
        <v>100</v>
      </c>
      <c r="I564" s="52">
        <f t="shared" si="378"/>
        <v>105</v>
      </c>
      <c r="J564" s="51">
        <v>26.04</v>
      </c>
      <c r="K564" s="51">
        <v>26.04</v>
      </c>
      <c r="L564" s="51">
        <v>27.16</v>
      </c>
      <c r="M564" s="52">
        <f t="shared" si="380"/>
        <v>100</v>
      </c>
      <c r="N564" s="53">
        <f t="shared" si="373"/>
        <v>104.3010752688172</v>
      </c>
      <c r="O564" s="51">
        <v>27.16</v>
      </c>
      <c r="P564" s="51">
        <v>27.57</v>
      </c>
      <c r="Q564" s="52">
        <f t="shared" si="374"/>
        <v>100</v>
      </c>
      <c r="R564" s="52">
        <f t="shared" si="375"/>
        <v>101.50957290132547</v>
      </c>
      <c r="S564" s="121" t="s">
        <v>31</v>
      </c>
      <c r="T564" s="121" t="s">
        <v>31</v>
      </c>
      <c r="U564" s="122" t="s">
        <v>31</v>
      </c>
      <c r="V564" s="122" t="s">
        <v>31</v>
      </c>
      <c r="W564" s="198"/>
    </row>
    <row r="565" spans="1:23" ht="24" customHeight="1">
      <c r="A565" s="198"/>
      <c r="B565" s="89"/>
      <c r="C565" s="198"/>
      <c r="D565" s="119" t="s">
        <v>154</v>
      </c>
      <c r="E565" s="51">
        <v>62.48</v>
      </c>
      <c r="F565" s="51">
        <v>62.48</v>
      </c>
      <c r="G565" s="51">
        <v>70.64</v>
      </c>
      <c r="H565" s="52">
        <f t="shared" si="379"/>
        <v>100</v>
      </c>
      <c r="I565" s="52">
        <f t="shared" si="378"/>
        <v>113.06017925736236</v>
      </c>
      <c r="J565" s="51">
        <v>70.64</v>
      </c>
      <c r="K565" s="51">
        <v>68.33</v>
      </c>
      <c r="L565" s="51">
        <v>68.33</v>
      </c>
      <c r="M565" s="52">
        <f t="shared" si="380"/>
        <v>96.729898074745179</v>
      </c>
      <c r="N565" s="53">
        <f t="shared" si="373"/>
        <v>100</v>
      </c>
      <c r="O565" s="51">
        <v>68.33</v>
      </c>
      <c r="P565" s="51">
        <v>70.2</v>
      </c>
      <c r="Q565" s="52">
        <f t="shared" si="374"/>
        <v>100</v>
      </c>
      <c r="R565" s="52">
        <f t="shared" si="375"/>
        <v>102.73671886433485</v>
      </c>
      <c r="S565" s="121" t="s">
        <v>31</v>
      </c>
      <c r="T565" s="121" t="s">
        <v>31</v>
      </c>
      <c r="U565" s="122" t="s">
        <v>31</v>
      </c>
      <c r="V565" s="122" t="s">
        <v>31</v>
      </c>
      <c r="W565" s="198"/>
    </row>
    <row r="566" spans="1:23" ht="23.25" customHeight="1">
      <c r="A566" s="198"/>
      <c r="B566" s="89"/>
      <c r="C566" s="198"/>
      <c r="D566" s="119" t="s">
        <v>155</v>
      </c>
      <c r="E566" s="51">
        <v>15.78</v>
      </c>
      <c r="F566" s="51">
        <v>15.78</v>
      </c>
      <c r="G566" s="51">
        <v>16.57</v>
      </c>
      <c r="H566" s="52">
        <f t="shared" si="379"/>
        <v>100</v>
      </c>
      <c r="I566" s="52">
        <f t="shared" si="378"/>
        <v>105.00633713561471</v>
      </c>
      <c r="J566" s="51">
        <v>16.57</v>
      </c>
      <c r="K566" s="51">
        <v>16.57</v>
      </c>
      <c r="L566" s="51">
        <v>17.28</v>
      </c>
      <c r="M566" s="52">
        <f t="shared" si="380"/>
        <v>100</v>
      </c>
      <c r="N566" s="53">
        <f t="shared" si="373"/>
        <v>104.28485214242606</v>
      </c>
      <c r="O566" s="51">
        <v>17.28</v>
      </c>
      <c r="P566" s="51">
        <v>17.54</v>
      </c>
      <c r="Q566" s="52">
        <f t="shared" si="374"/>
        <v>100</v>
      </c>
      <c r="R566" s="52">
        <f t="shared" si="375"/>
        <v>101.50462962962963</v>
      </c>
      <c r="S566" s="121" t="s">
        <v>31</v>
      </c>
      <c r="T566" s="121" t="s">
        <v>31</v>
      </c>
      <c r="U566" s="122" t="s">
        <v>31</v>
      </c>
      <c r="V566" s="122" t="s">
        <v>31</v>
      </c>
      <c r="W566" s="198"/>
    </row>
    <row r="567" spans="1:23" ht="45">
      <c r="A567" s="198"/>
      <c r="B567" s="89"/>
      <c r="C567" s="198"/>
      <c r="D567" s="119" t="s">
        <v>447</v>
      </c>
      <c r="E567" s="51">
        <v>58.39</v>
      </c>
      <c r="F567" s="51">
        <v>58.39</v>
      </c>
      <c r="G567" s="51">
        <v>65.05</v>
      </c>
      <c r="H567" s="52">
        <f t="shared" si="379"/>
        <v>100</v>
      </c>
      <c r="I567" s="52">
        <f t="shared" si="378"/>
        <v>111.40606268196609</v>
      </c>
      <c r="J567" s="51">
        <v>65.05</v>
      </c>
      <c r="K567" s="51">
        <v>63.56</v>
      </c>
      <c r="L567" s="51">
        <v>63.56</v>
      </c>
      <c r="M567" s="52">
        <f t="shared" si="380"/>
        <v>97.709454265949276</v>
      </c>
      <c r="N567" s="53">
        <f t="shared" si="373"/>
        <v>100</v>
      </c>
      <c r="O567" s="51">
        <v>63.56</v>
      </c>
      <c r="P567" s="51">
        <v>64.97</v>
      </c>
      <c r="Q567" s="52">
        <f>O567/L567*100</f>
        <v>100</v>
      </c>
      <c r="R567" s="52">
        <f t="shared" si="375"/>
        <v>102.21837633731907</v>
      </c>
      <c r="S567" s="121">
        <f>P567</f>
        <v>64.97</v>
      </c>
      <c r="T567" s="121">
        <v>65.88</v>
      </c>
      <c r="U567" s="122">
        <f t="shared" si="382"/>
        <v>100</v>
      </c>
      <c r="V567" s="122">
        <f t="shared" si="381"/>
        <v>101.4006464522087</v>
      </c>
      <c r="W567" s="198"/>
    </row>
    <row r="568" spans="1:23" ht="45">
      <c r="A568" s="198"/>
      <c r="B568" s="89"/>
      <c r="C568" s="198"/>
      <c r="D568" s="119" t="s">
        <v>448</v>
      </c>
      <c r="E568" s="51">
        <v>23.29</v>
      </c>
      <c r="F568" s="51">
        <v>23.29</v>
      </c>
      <c r="G568" s="51">
        <v>24.45</v>
      </c>
      <c r="H568" s="52">
        <f t="shared" si="379"/>
        <v>100</v>
      </c>
      <c r="I568" s="52">
        <f t="shared" si="378"/>
        <v>104.98067840274797</v>
      </c>
      <c r="J568" s="51">
        <v>24.45</v>
      </c>
      <c r="K568" s="51">
        <v>24.45</v>
      </c>
      <c r="L568" s="51">
        <v>25.5</v>
      </c>
      <c r="M568" s="52">
        <f t="shared" si="380"/>
        <v>100</v>
      </c>
      <c r="N568" s="53">
        <f t="shared" si="373"/>
        <v>104.29447852760735</v>
      </c>
      <c r="O568" s="51">
        <v>25.5</v>
      </c>
      <c r="P568" s="51">
        <v>25.88</v>
      </c>
      <c r="Q568" s="52">
        <f t="shared" si="374"/>
        <v>100</v>
      </c>
      <c r="R568" s="52">
        <f t="shared" si="375"/>
        <v>101.49019607843137</v>
      </c>
      <c r="S568" s="121">
        <v>25.88</v>
      </c>
      <c r="T568" s="121">
        <v>27.33</v>
      </c>
      <c r="U568" s="122">
        <f t="shared" si="382"/>
        <v>100</v>
      </c>
      <c r="V568" s="122">
        <f t="shared" si="381"/>
        <v>105.60278207109737</v>
      </c>
      <c r="W568" s="198"/>
    </row>
    <row r="569" spans="1:23" ht="21.75" customHeight="1">
      <c r="A569" s="198"/>
      <c r="B569" s="89"/>
      <c r="C569" s="198"/>
      <c r="D569" s="119" t="s">
        <v>152</v>
      </c>
      <c r="E569" s="51">
        <v>58.39</v>
      </c>
      <c r="F569" s="51">
        <v>58.39</v>
      </c>
      <c r="G569" s="51">
        <v>65.05</v>
      </c>
      <c r="H569" s="52">
        <f t="shared" si="379"/>
        <v>100</v>
      </c>
      <c r="I569" s="52">
        <f t="shared" si="378"/>
        <v>111.40606268196609</v>
      </c>
      <c r="J569" s="51">
        <v>65.05</v>
      </c>
      <c r="K569" s="51">
        <v>63.56</v>
      </c>
      <c r="L569" s="51">
        <v>63.56</v>
      </c>
      <c r="M569" s="52">
        <f t="shared" si="380"/>
        <v>97.709454265949276</v>
      </c>
      <c r="N569" s="53">
        <f t="shared" si="373"/>
        <v>100</v>
      </c>
      <c r="O569" s="51">
        <v>63.56</v>
      </c>
      <c r="P569" s="51">
        <v>64.97</v>
      </c>
      <c r="Q569" s="52">
        <f t="shared" si="374"/>
        <v>100</v>
      </c>
      <c r="R569" s="52">
        <f t="shared" si="375"/>
        <v>102.21837633731907</v>
      </c>
      <c r="S569" s="121" t="s">
        <v>31</v>
      </c>
      <c r="T569" s="121" t="s">
        <v>31</v>
      </c>
      <c r="U569" s="122" t="s">
        <v>31</v>
      </c>
      <c r="V569" s="122" t="s">
        <v>31</v>
      </c>
      <c r="W569" s="198"/>
    </row>
    <row r="570" spans="1:23" ht="32.25" customHeight="1">
      <c r="A570" s="198"/>
      <c r="B570" s="89"/>
      <c r="C570" s="198"/>
      <c r="D570" s="119" t="s">
        <v>153</v>
      </c>
      <c r="E570" s="51">
        <v>22.41</v>
      </c>
      <c r="F570" s="51">
        <v>22.41</v>
      </c>
      <c r="G570" s="51">
        <v>23.53</v>
      </c>
      <c r="H570" s="52">
        <f t="shared" si="379"/>
        <v>100</v>
      </c>
      <c r="I570" s="52">
        <f t="shared" si="378"/>
        <v>104.99776885319054</v>
      </c>
      <c r="J570" s="51">
        <v>23.53</v>
      </c>
      <c r="K570" s="51">
        <v>23.53</v>
      </c>
      <c r="L570" s="51">
        <v>24.54</v>
      </c>
      <c r="M570" s="52">
        <f t="shared" si="380"/>
        <v>100</v>
      </c>
      <c r="N570" s="53">
        <f t="shared" si="373"/>
        <v>104.29239269018274</v>
      </c>
      <c r="O570" s="51">
        <v>24.54</v>
      </c>
      <c r="P570" s="51">
        <v>24.91</v>
      </c>
      <c r="Q570" s="52">
        <f t="shared" si="374"/>
        <v>100</v>
      </c>
      <c r="R570" s="52">
        <f t="shared" si="375"/>
        <v>101.50774246128769</v>
      </c>
      <c r="S570" s="121" t="s">
        <v>31</v>
      </c>
      <c r="T570" s="121" t="s">
        <v>31</v>
      </c>
      <c r="U570" s="122" t="s">
        <v>31</v>
      </c>
      <c r="V570" s="122" t="s">
        <v>31</v>
      </c>
      <c r="W570" s="198"/>
    </row>
    <row r="571" spans="1:23" ht="30">
      <c r="A571" s="198"/>
      <c r="B571" s="89"/>
      <c r="C571" s="198"/>
      <c r="D571" s="119" t="s">
        <v>156</v>
      </c>
      <c r="E571" s="51">
        <v>46.89</v>
      </c>
      <c r="F571" s="51">
        <v>46.89</v>
      </c>
      <c r="G571" s="51">
        <v>50.94</v>
      </c>
      <c r="H571" s="52">
        <f t="shared" si="379"/>
        <v>100</v>
      </c>
      <c r="I571" s="52">
        <f t="shared" si="378"/>
        <v>108.63723608445297</v>
      </c>
      <c r="J571" s="51">
        <v>50.94</v>
      </c>
      <c r="K571" s="51">
        <v>50.22</v>
      </c>
      <c r="L571" s="51">
        <v>50.22</v>
      </c>
      <c r="M571" s="52">
        <f t="shared" si="380"/>
        <v>98.586572438162548</v>
      </c>
      <c r="N571" s="53">
        <f t="shared" si="373"/>
        <v>100</v>
      </c>
      <c r="O571" s="51">
        <v>50.22</v>
      </c>
      <c r="P571" s="51">
        <v>51.6</v>
      </c>
      <c r="Q571" s="52">
        <f t="shared" si="374"/>
        <v>100</v>
      </c>
      <c r="R571" s="52">
        <f t="shared" si="375"/>
        <v>102.7479091995221</v>
      </c>
      <c r="S571" s="121" t="s">
        <v>31</v>
      </c>
      <c r="T571" s="121" t="s">
        <v>31</v>
      </c>
      <c r="U571" s="122" t="s">
        <v>31</v>
      </c>
      <c r="V571" s="122" t="s">
        <v>31</v>
      </c>
      <c r="W571" s="198"/>
    </row>
    <row r="572" spans="1:23" ht="26.25" customHeight="1">
      <c r="A572" s="198"/>
      <c r="B572" s="89"/>
      <c r="C572" s="198"/>
      <c r="D572" s="119" t="s">
        <v>157</v>
      </c>
      <c r="E572" s="51">
        <v>14.96</v>
      </c>
      <c r="F572" s="51">
        <v>14.96</v>
      </c>
      <c r="G572" s="51">
        <v>15.71</v>
      </c>
      <c r="H572" s="52">
        <f t="shared" si="379"/>
        <v>100</v>
      </c>
      <c r="I572" s="52">
        <f t="shared" si="378"/>
        <v>105.01336898395721</v>
      </c>
      <c r="J572" s="51">
        <v>15.71</v>
      </c>
      <c r="K572" s="51">
        <v>15.71</v>
      </c>
      <c r="L572" s="51">
        <v>16.39</v>
      </c>
      <c r="M572" s="52">
        <f t="shared" si="380"/>
        <v>100</v>
      </c>
      <c r="N572" s="53">
        <f t="shared" si="373"/>
        <v>104.32845321451305</v>
      </c>
      <c r="O572" s="51">
        <v>16.39</v>
      </c>
      <c r="P572" s="51">
        <v>16.64</v>
      </c>
      <c r="Q572" s="52">
        <f t="shared" si="374"/>
        <v>100</v>
      </c>
      <c r="R572" s="52">
        <f t="shared" si="375"/>
        <v>101.52532031726662</v>
      </c>
      <c r="S572" s="121" t="s">
        <v>31</v>
      </c>
      <c r="T572" s="121" t="s">
        <v>31</v>
      </c>
      <c r="U572" s="122" t="s">
        <v>31</v>
      </c>
      <c r="V572" s="122" t="s">
        <v>31</v>
      </c>
      <c r="W572" s="198"/>
    </row>
    <row r="573" spans="1:23" ht="22.5" customHeight="1">
      <c r="A573" s="198"/>
      <c r="B573" s="89"/>
      <c r="C573" s="198"/>
      <c r="D573" s="119" t="s">
        <v>158</v>
      </c>
      <c r="E573" s="51">
        <v>46.89</v>
      </c>
      <c r="F573" s="51">
        <v>46.89</v>
      </c>
      <c r="G573" s="51">
        <v>50.94</v>
      </c>
      <c r="H573" s="52">
        <f t="shared" si="379"/>
        <v>100</v>
      </c>
      <c r="I573" s="52">
        <f t="shared" si="378"/>
        <v>108.63723608445297</v>
      </c>
      <c r="J573" s="51">
        <v>50.94</v>
      </c>
      <c r="K573" s="51">
        <v>50.22</v>
      </c>
      <c r="L573" s="51">
        <v>50.22</v>
      </c>
      <c r="M573" s="52">
        <f t="shared" si="380"/>
        <v>98.586572438162548</v>
      </c>
      <c r="N573" s="53">
        <f t="shared" si="373"/>
        <v>100</v>
      </c>
      <c r="O573" s="51">
        <v>50.22</v>
      </c>
      <c r="P573" s="51">
        <v>51.6</v>
      </c>
      <c r="Q573" s="52">
        <f t="shared" si="374"/>
        <v>100</v>
      </c>
      <c r="R573" s="52">
        <f t="shared" si="375"/>
        <v>102.7479091995221</v>
      </c>
      <c r="S573" s="121" t="s">
        <v>31</v>
      </c>
      <c r="T573" s="121" t="s">
        <v>31</v>
      </c>
      <c r="U573" s="122" t="s">
        <v>31</v>
      </c>
      <c r="V573" s="122" t="s">
        <v>31</v>
      </c>
      <c r="W573" s="198"/>
    </row>
    <row r="574" spans="1:23" ht="24" customHeight="1">
      <c r="A574" s="199"/>
      <c r="B574" s="89"/>
      <c r="C574" s="199"/>
      <c r="D574" s="119" t="s">
        <v>159</v>
      </c>
      <c r="E574" s="51">
        <v>13.36</v>
      </c>
      <c r="F574" s="51">
        <v>13.36</v>
      </c>
      <c r="G574" s="51">
        <v>14.03</v>
      </c>
      <c r="H574" s="52">
        <f t="shared" si="379"/>
        <v>100</v>
      </c>
      <c r="I574" s="52">
        <f t="shared" si="378"/>
        <v>105.01497005988023</v>
      </c>
      <c r="J574" s="51">
        <v>14.03</v>
      </c>
      <c r="K574" s="51">
        <v>14.03</v>
      </c>
      <c r="L574" s="51">
        <v>14.63</v>
      </c>
      <c r="M574" s="52">
        <f t="shared" si="380"/>
        <v>100</v>
      </c>
      <c r="N574" s="53">
        <f t="shared" si="373"/>
        <v>104.27655024946544</v>
      </c>
      <c r="O574" s="51">
        <v>14.63</v>
      </c>
      <c r="P574" s="51">
        <v>14.85</v>
      </c>
      <c r="Q574" s="52">
        <f t="shared" si="374"/>
        <v>100</v>
      </c>
      <c r="R574" s="52">
        <f t="shared" si="375"/>
        <v>101.50375939849623</v>
      </c>
      <c r="S574" s="121" t="s">
        <v>31</v>
      </c>
      <c r="T574" s="121" t="s">
        <v>31</v>
      </c>
      <c r="U574" s="122" t="s">
        <v>31</v>
      </c>
      <c r="V574" s="122" t="s">
        <v>31</v>
      </c>
      <c r="W574" s="198"/>
    </row>
    <row r="575" spans="1:23" ht="24" customHeight="1">
      <c r="A575" s="200" t="s">
        <v>449</v>
      </c>
      <c r="B575" s="200"/>
      <c r="C575" s="200"/>
      <c r="D575" s="200"/>
      <c r="E575" s="121"/>
      <c r="F575" s="121"/>
      <c r="G575" s="121"/>
      <c r="H575" s="122"/>
      <c r="I575" s="122"/>
      <c r="J575" s="121"/>
      <c r="K575" s="121"/>
      <c r="L575" s="121"/>
      <c r="M575" s="122"/>
      <c r="N575" s="53"/>
      <c r="O575" s="121"/>
      <c r="P575" s="121"/>
      <c r="Q575" s="122"/>
      <c r="R575" s="122"/>
      <c r="S575" s="121"/>
      <c r="T575" s="121"/>
      <c r="U575" s="122"/>
      <c r="V575" s="122"/>
      <c r="W575" s="198"/>
    </row>
    <row r="576" spans="1:23" ht="39" customHeight="1">
      <c r="A576" s="197">
        <v>8</v>
      </c>
      <c r="B576" s="118"/>
      <c r="C576" s="197" t="s">
        <v>439</v>
      </c>
      <c r="D576" s="119" t="s">
        <v>452</v>
      </c>
      <c r="E576" s="121"/>
      <c r="F576" s="121"/>
      <c r="G576" s="121"/>
      <c r="H576" s="122"/>
      <c r="I576" s="122"/>
      <c r="J576" s="121"/>
      <c r="K576" s="121"/>
      <c r="L576" s="121"/>
      <c r="M576" s="122"/>
      <c r="N576" s="53"/>
      <c r="O576" s="121" t="s">
        <v>31</v>
      </c>
      <c r="P576" s="121" t="s">
        <v>31</v>
      </c>
      <c r="Q576" s="122" t="s">
        <v>31</v>
      </c>
      <c r="R576" s="122" t="s">
        <v>31</v>
      </c>
      <c r="S576" s="121">
        <v>73.66</v>
      </c>
      <c r="T576" s="121">
        <v>74.489999999999995</v>
      </c>
      <c r="U576" s="122">
        <f>S576/P581*100</f>
        <v>100</v>
      </c>
      <c r="V576" s="122">
        <f t="shared" ref="V576:V580" si="384">T576/S576*100</f>
        <v>101.12679880532174</v>
      </c>
      <c r="W576" s="198"/>
    </row>
    <row r="577" spans="1:23" ht="42.75" customHeight="1">
      <c r="A577" s="198"/>
      <c r="B577" s="119"/>
      <c r="C577" s="198"/>
      <c r="D577" s="119" t="s">
        <v>161</v>
      </c>
      <c r="E577" s="121"/>
      <c r="F577" s="121"/>
      <c r="G577" s="121"/>
      <c r="H577" s="122"/>
      <c r="I577" s="122"/>
      <c r="J577" s="121"/>
      <c r="K577" s="121"/>
      <c r="L577" s="121"/>
      <c r="M577" s="122"/>
      <c r="N577" s="53"/>
      <c r="O577" s="121" t="s">
        <v>31</v>
      </c>
      <c r="P577" s="121" t="s">
        <v>31</v>
      </c>
      <c r="Q577" s="122" t="s">
        <v>31</v>
      </c>
      <c r="R577" s="122" t="s">
        <v>31</v>
      </c>
      <c r="S577" s="121">
        <v>27.57</v>
      </c>
      <c r="T577" s="121">
        <v>29.11</v>
      </c>
      <c r="U577" s="122">
        <f>S577/P582*100</f>
        <v>100</v>
      </c>
      <c r="V577" s="122">
        <f t="shared" si="384"/>
        <v>105.58578164671744</v>
      </c>
      <c r="W577" s="198"/>
    </row>
    <row r="578" spans="1:23" ht="41.25" customHeight="1">
      <c r="A578" s="198"/>
      <c r="B578" s="119"/>
      <c r="C578" s="198"/>
      <c r="D578" s="119" t="s">
        <v>163</v>
      </c>
      <c r="E578" s="121"/>
      <c r="F578" s="121"/>
      <c r="G578" s="121"/>
      <c r="H578" s="122"/>
      <c r="I578" s="122"/>
      <c r="J578" s="121"/>
      <c r="K578" s="121"/>
      <c r="L578" s="121"/>
      <c r="M578" s="122"/>
      <c r="N578" s="53"/>
      <c r="O578" s="121" t="s">
        <v>31</v>
      </c>
      <c r="P578" s="121" t="s">
        <v>31</v>
      </c>
      <c r="Q578" s="122" t="s">
        <v>31</v>
      </c>
      <c r="R578" s="122" t="s">
        <v>31</v>
      </c>
      <c r="S578" s="121">
        <v>25.62</v>
      </c>
      <c r="T578" s="121">
        <v>27.05</v>
      </c>
      <c r="U578" s="122">
        <f>S578/P584*100</f>
        <v>100</v>
      </c>
      <c r="V578" s="122">
        <f t="shared" si="384"/>
        <v>105.5815768930523</v>
      </c>
      <c r="W578" s="198"/>
    </row>
    <row r="579" spans="1:23" ht="39.75" customHeight="1">
      <c r="A579" s="198"/>
      <c r="B579" s="119"/>
      <c r="C579" s="198"/>
      <c r="D579" s="119" t="s">
        <v>166</v>
      </c>
      <c r="E579" s="121"/>
      <c r="F579" s="121"/>
      <c r="G579" s="121"/>
      <c r="H579" s="122"/>
      <c r="I579" s="122"/>
      <c r="J579" s="121"/>
      <c r="K579" s="121"/>
      <c r="L579" s="121"/>
      <c r="M579" s="122"/>
      <c r="N579" s="53"/>
      <c r="O579" s="121" t="s">
        <v>31</v>
      </c>
      <c r="P579" s="121" t="s">
        <v>31</v>
      </c>
      <c r="Q579" s="122" t="s">
        <v>31</v>
      </c>
      <c r="R579" s="122" t="s">
        <v>31</v>
      </c>
      <c r="S579" s="121">
        <v>70.2</v>
      </c>
      <c r="T579" s="121">
        <v>70.67</v>
      </c>
      <c r="U579" s="122">
        <f>S579/P587*100</f>
        <v>100</v>
      </c>
      <c r="V579" s="122">
        <f t="shared" si="384"/>
        <v>100.66951566951568</v>
      </c>
      <c r="W579" s="198"/>
    </row>
    <row r="580" spans="1:23" ht="39" customHeight="1">
      <c r="A580" s="199"/>
      <c r="B580" s="119"/>
      <c r="C580" s="199"/>
      <c r="D580" s="119" t="s">
        <v>167</v>
      </c>
      <c r="E580" s="121"/>
      <c r="F580" s="121"/>
      <c r="G580" s="121"/>
      <c r="H580" s="122"/>
      <c r="I580" s="122"/>
      <c r="J580" s="121"/>
      <c r="K580" s="121"/>
      <c r="L580" s="121"/>
      <c r="M580" s="122"/>
      <c r="N580" s="53"/>
      <c r="O580" s="121" t="s">
        <v>31</v>
      </c>
      <c r="P580" s="121" t="s">
        <v>31</v>
      </c>
      <c r="Q580" s="122" t="s">
        <v>31</v>
      </c>
      <c r="R580" s="122" t="s">
        <v>31</v>
      </c>
      <c r="S580" s="121">
        <v>15.21</v>
      </c>
      <c r="T580" s="121">
        <v>16.059999999999999</v>
      </c>
      <c r="U580" s="122">
        <f>S580/P588*100</f>
        <v>100</v>
      </c>
      <c r="V580" s="122">
        <f t="shared" si="384"/>
        <v>105.58842866535171</v>
      </c>
      <c r="W580" s="198"/>
    </row>
    <row r="581" spans="1:23" ht="33" customHeight="1">
      <c r="A581" s="197">
        <v>9</v>
      </c>
      <c r="B581" s="89"/>
      <c r="C581" s="197" t="s">
        <v>451</v>
      </c>
      <c r="D581" s="119" t="s">
        <v>160</v>
      </c>
      <c r="E581" s="51">
        <v>66.17</v>
      </c>
      <c r="F581" s="51">
        <v>66.17</v>
      </c>
      <c r="G581" s="51">
        <v>74.260000000000005</v>
      </c>
      <c r="H581" s="52">
        <f t="shared" si="379"/>
        <v>100</v>
      </c>
      <c r="I581" s="52">
        <f t="shared" si="378"/>
        <v>112.22608432824543</v>
      </c>
      <c r="J581" s="51">
        <v>74.260000000000005</v>
      </c>
      <c r="K581" s="51">
        <v>72.16</v>
      </c>
      <c r="L581" s="51">
        <v>72.16</v>
      </c>
      <c r="M581" s="52">
        <f t="shared" si="380"/>
        <v>97.172098033934816</v>
      </c>
      <c r="N581" s="53">
        <f t="shared" si="373"/>
        <v>100</v>
      </c>
      <c r="O581" s="51">
        <v>72.16</v>
      </c>
      <c r="P581" s="51">
        <v>73.66</v>
      </c>
      <c r="Q581" s="52">
        <f t="shared" si="374"/>
        <v>100</v>
      </c>
      <c r="R581" s="52">
        <f t="shared" si="375"/>
        <v>102.07871396895787</v>
      </c>
      <c r="S581" s="121" t="s">
        <v>31</v>
      </c>
      <c r="T581" s="121" t="s">
        <v>31</v>
      </c>
      <c r="U581" s="122" t="s">
        <v>31</v>
      </c>
      <c r="V581" s="122" t="s">
        <v>31</v>
      </c>
      <c r="W581" s="198"/>
    </row>
    <row r="582" spans="1:23" ht="32.25" customHeight="1">
      <c r="A582" s="198"/>
      <c r="B582" s="89"/>
      <c r="C582" s="198"/>
      <c r="D582" s="119" t="s">
        <v>161</v>
      </c>
      <c r="E582" s="51">
        <v>24.8</v>
      </c>
      <c r="F582" s="51">
        <v>24.8</v>
      </c>
      <c r="G582" s="51">
        <v>26.04</v>
      </c>
      <c r="H582" s="52">
        <f t="shared" si="379"/>
        <v>100</v>
      </c>
      <c r="I582" s="52">
        <f t="shared" si="378"/>
        <v>105</v>
      </c>
      <c r="J582" s="51">
        <v>26.04</v>
      </c>
      <c r="K582" s="51">
        <v>26.04</v>
      </c>
      <c r="L582" s="51">
        <v>27.16</v>
      </c>
      <c r="M582" s="52">
        <f t="shared" si="380"/>
        <v>100</v>
      </c>
      <c r="N582" s="53">
        <f t="shared" si="373"/>
        <v>104.3010752688172</v>
      </c>
      <c r="O582" s="51">
        <v>27.16</v>
      </c>
      <c r="P582" s="51">
        <v>27.57</v>
      </c>
      <c r="Q582" s="52">
        <f t="shared" si="374"/>
        <v>100</v>
      </c>
      <c r="R582" s="52">
        <f t="shared" si="375"/>
        <v>101.50957290132547</v>
      </c>
      <c r="S582" s="121" t="s">
        <v>31</v>
      </c>
      <c r="T582" s="121" t="s">
        <v>31</v>
      </c>
      <c r="U582" s="122" t="s">
        <v>31</v>
      </c>
      <c r="V582" s="122" t="s">
        <v>31</v>
      </c>
      <c r="W582" s="198"/>
    </row>
    <row r="583" spans="1:23" ht="32.25" customHeight="1">
      <c r="A583" s="198"/>
      <c r="B583" s="89"/>
      <c r="C583" s="198"/>
      <c r="D583" s="119" t="s">
        <v>162</v>
      </c>
      <c r="E583" s="51">
        <v>66.17</v>
      </c>
      <c r="F583" s="51">
        <v>66.17</v>
      </c>
      <c r="G583" s="51">
        <v>74.260000000000005</v>
      </c>
      <c r="H583" s="52">
        <f t="shared" si="379"/>
        <v>100</v>
      </c>
      <c r="I583" s="52">
        <f t="shared" si="378"/>
        <v>112.22608432824543</v>
      </c>
      <c r="J583" s="51">
        <v>74.260000000000005</v>
      </c>
      <c r="K583" s="51">
        <v>72.16</v>
      </c>
      <c r="L583" s="51">
        <v>72.16</v>
      </c>
      <c r="M583" s="52">
        <f t="shared" si="380"/>
        <v>97.172098033934816</v>
      </c>
      <c r="N583" s="53">
        <f t="shared" si="373"/>
        <v>100</v>
      </c>
      <c r="O583" s="51">
        <v>72.16</v>
      </c>
      <c r="P583" s="51">
        <v>73.66</v>
      </c>
      <c r="Q583" s="52">
        <f t="shared" si="374"/>
        <v>100</v>
      </c>
      <c r="R583" s="52">
        <f t="shared" si="375"/>
        <v>102.07871396895787</v>
      </c>
      <c r="S583" s="121" t="s">
        <v>31</v>
      </c>
      <c r="T583" s="121" t="s">
        <v>31</v>
      </c>
      <c r="U583" s="122" t="s">
        <v>31</v>
      </c>
      <c r="V583" s="122" t="s">
        <v>31</v>
      </c>
      <c r="W583" s="198"/>
    </row>
    <row r="584" spans="1:23" ht="30">
      <c r="A584" s="198"/>
      <c r="B584" s="89"/>
      <c r="C584" s="198"/>
      <c r="D584" s="119" t="s">
        <v>163</v>
      </c>
      <c r="E584" s="51">
        <v>23.05</v>
      </c>
      <c r="F584" s="51">
        <v>23.05</v>
      </c>
      <c r="G584" s="51">
        <v>24.2</v>
      </c>
      <c r="H584" s="52">
        <f t="shared" si="379"/>
        <v>100</v>
      </c>
      <c r="I584" s="52">
        <f t="shared" si="378"/>
        <v>104.98915401301518</v>
      </c>
      <c r="J584" s="51">
        <v>24.2</v>
      </c>
      <c r="K584" s="51">
        <v>24.2</v>
      </c>
      <c r="L584" s="51">
        <v>25.24</v>
      </c>
      <c r="M584" s="52">
        <f t="shared" si="380"/>
        <v>100</v>
      </c>
      <c r="N584" s="53">
        <f t="shared" si="373"/>
        <v>104.29752066115702</v>
      </c>
      <c r="O584" s="51">
        <v>25.24</v>
      </c>
      <c r="P584" s="51">
        <v>25.62</v>
      </c>
      <c r="Q584" s="52">
        <f t="shared" si="374"/>
        <v>100</v>
      </c>
      <c r="R584" s="52">
        <f t="shared" si="375"/>
        <v>101.50554675118859</v>
      </c>
      <c r="S584" s="121" t="s">
        <v>31</v>
      </c>
      <c r="T584" s="121" t="s">
        <v>31</v>
      </c>
      <c r="U584" s="122" t="s">
        <v>31</v>
      </c>
      <c r="V584" s="122" t="s">
        <v>31</v>
      </c>
      <c r="W584" s="198"/>
    </row>
    <row r="585" spans="1:23" ht="30">
      <c r="A585" s="198"/>
      <c r="B585" s="89"/>
      <c r="C585" s="198"/>
      <c r="D585" s="119" t="s">
        <v>164</v>
      </c>
      <c r="E585" s="51">
        <v>66.17</v>
      </c>
      <c r="F585" s="51">
        <v>66.17</v>
      </c>
      <c r="G585" s="51">
        <v>74.260000000000005</v>
      </c>
      <c r="H585" s="52">
        <f t="shared" si="379"/>
        <v>100</v>
      </c>
      <c r="I585" s="52">
        <f t="shared" si="378"/>
        <v>112.22608432824543</v>
      </c>
      <c r="J585" s="51">
        <v>74.260000000000005</v>
      </c>
      <c r="K585" s="51">
        <v>72.16</v>
      </c>
      <c r="L585" s="51">
        <v>72.16</v>
      </c>
      <c r="M585" s="52">
        <f t="shared" si="380"/>
        <v>97.172098033934816</v>
      </c>
      <c r="N585" s="53">
        <f t="shared" si="373"/>
        <v>100</v>
      </c>
      <c r="O585" s="51">
        <v>72.16</v>
      </c>
      <c r="P585" s="51">
        <v>73.66</v>
      </c>
      <c r="Q585" s="52">
        <f t="shared" si="374"/>
        <v>100</v>
      </c>
      <c r="R585" s="52">
        <f t="shared" si="375"/>
        <v>102.07871396895787</v>
      </c>
      <c r="S585" s="121">
        <v>73.66</v>
      </c>
      <c r="T585" s="121">
        <v>74.42</v>
      </c>
      <c r="U585" s="122">
        <f>S585/P585*100</f>
        <v>100</v>
      </c>
      <c r="V585" s="122">
        <f>T585/S585*100</f>
        <v>101.03176758077655</v>
      </c>
      <c r="W585" s="198"/>
    </row>
    <row r="586" spans="1:23" ht="45">
      <c r="A586" s="198"/>
      <c r="B586" s="89"/>
      <c r="C586" s="198"/>
      <c r="D586" s="119" t="s">
        <v>165</v>
      </c>
      <c r="E586" s="51">
        <v>20.350000000000001</v>
      </c>
      <c r="F586" s="51">
        <v>20.350000000000001</v>
      </c>
      <c r="G586" s="51">
        <v>21.37</v>
      </c>
      <c r="H586" s="52">
        <f t="shared" si="379"/>
        <v>100</v>
      </c>
      <c r="I586" s="52">
        <f t="shared" si="378"/>
        <v>105.01228501228501</v>
      </c>
      <c r="J586" s="51">
        <v>21.37</v>
      </c>
      <c r="K586" s="51">
        <v>21.37</v>
      </c>
      <c r="L586" s="51">
        <v>22.29</v>
      </c>
      <c r="M586" s="52">
        <f t="shared" si="380"/>
        <v>100</v>
      </c>
      <c r="N586" s="53">
        <f t="shared" si="373"/>
        <v>104.30510060832943</v>
      </c>
      <c r="O586" s="51">
        <v>22.29</v>
      </c>
      <c r="P586" s="51">
        <v>22.62</v>
      </c>
      <c r="Q586" s="52">
        <f t="shared" si="374"/>
        <v>100</v>
      </c>
      <c r="R586" s="52">
        <f t="shared" si="375"/>
        <v>101.48048452220728</v>
      </c>
      <c r="S586" s="121">
        <v>22.62</v>
      </c>
      <c r="T586" s="121">
        <v>23.89</v>
      </c>
      <c r="U586" s="122">
        <f>S586/P586*100</f>
        <v>100</v>
      </c>
      <c r="V586" s="122">
        <f>T586/S586*100</f>
        <v>105.61450044208665</v>
      </c>
      <c r="W586" s="198"/>
    </row>
    <row r="587" spans="1:23" ht="30">
      <c r="A587" s="198"/>
      <c r="B587" s="89"/>
      <c r="C587" s="198"/>
      <c r="D587" s="119" t="s">
        <v>166</v>
      </c>
      <c r="E587" s="51">
        <v>62.48</v>
      </c>
      <c r="F587" s="51">
        <v>62.48</v>
      </c>
      <c r="G587" s="51">
        <v>70.64</v>
      </c>
      <c r="H587" s="52">
        <f t="shared" si="379"/>
        <v>100</v>
      </c>
      <c r="I587" s="52">
        <f t="shared" si="378"/>
        <v>113.06017925736236</v>
      </c>
      <c r="J587" s="51">
        <v>70.64</v>
      </c>
      <c r="K587" s="51">
        <v>68.33</v>
      </c>
      <c r="L587" s="51">
        <v>68.33</v>
      </c>
      <c r="M587" s="52">
        <f t="shared" si="380"/>
        <v>96.729898074745179</v>
      </c>
      <c r="N587" s="53">
        <f t="shared" si="373"/>
        <v>100</v>
      </c>
      <c r="O587" s="51">
        <v>68.33</v>
      </c>
      <c r="P587" s="51">
        <v>70.2</v>
      </c>
      <c r="Q587" s="52">
        <f t="shared" si="374"/>
        <v>100</v>
      </c>
      <c r="R587" s="52">
        <f t="shared" si="375"/>
        <v>102.73671886433485</v>
      </c>
      <c r="S587" s="121" t="s">
        <v>31</v>
      </c>
      <c r="T587" s="121" t="s">
        <v>31</v>
      </c>
      <c r="U587" s="122" t="s">
        <v>31</v>
      </c>
      <c r="V587" s="122" t="s">
        <v>31</v>
      </c>
      <c r="W587" s="198"/>
    </row>
    <row r="588" spans="1:23" ht="45">
      <c r="A588" s="199"/>
      <c r="B588" s="89"/>
      <c r="C588" s="199"/>
      <c r="D588" s="119" t="s">
        <v>167</v>
      </c>
      <c r="E588" s="51">
        <v>13.69</v>
      </c>
      <c r="F588" s="51">
        <v>13.69</v>
      </c>
      <c r="G588" s="51">
        <v>14.37</v>
      </c>
      <c r="H588" s="52">
        <f t="shared" si="379"/>
        <v>100</v>
      </c>
      <c r="I588" s="52">
        <f t="shared" si="378"/>
        <v>104.96712929145362</v>
      </c>
      <c r="J588" s="51">
        <v>14.37</v>
      </c>
      <c r="K588" s="51">
        <v>14.37</v>
      </c>
      <c r="L588" s="51">
        <v>14.99</v>
      </c>
      <c r="M588" s="52">
        <f t="shared" si="380"/>
        <v>100</v>
      </c>
      <c r="N588" s="53">
        <f t="shared" si="373"/>
        <v>104.31454418928323</v>
      </c>
      <c r="O588" s="51">
        <v>14.99</v>
      </c>
      <c r="P588" s="51">
        <v>15.21</v>
      </c>
      <c r="Q588" s="52">
        <f t="shared" si="374"/>
        <v>100</v>
      </c>
      <c r="R588" s="52">
        <f t="shared" si="375"/>
        <v>101.46764509673116</v>
      </c>
      <c r="S588" s="121" t="s">
        <v>31</v>
      </c>
      <c r="T588" s="121" t="s">
        <v>31</v>
      </c>
      <c r="U588" s="122" t="s">
        <v>31</v>
      </c>
      <c r="V588" s="122" t="s">
        <v>31</v>
      </c>
      <c r="W588" s="199"/>
    </row>
    <row r="589" spans="1:23" ht="15" customHeight="1">
      <c r="A589" s="197">
        <v>10</v>
      </c>
      <c r="B589" s="89"/>
      <c r="C589" s="197" t="s">
        <v>453</v>
      </c>
      <c r="D589" s="119" t="s">
        <v>20</v>
      </c>
      <c r="E589" s="51">
        <v>21.8</v>
      </c>
      <c r="F589" s="51">
        <v>21.8</v>
      </c>
      <c r="G589" s="51">
        <v>23.96</v>
      </c>
      <c r="H589" s="52">
        <v>100</v>
      </c>
      <c r="I589" s="52">
        <f t="shared" si="378"/>
        <v>109.90825688073393</v>
      </c>
      <c r="J589" s="51">
        <v>23.96</v>
      </c>
      <c r="K589" s="51">
        <v>23.96</v>
      </c>
      <c r="L589" s="51">
        <v>24.62</v>
      </c>
      <c r="M589" s="52">
        <v>100</v>
      </c>
      <c r="N589" s="53">
        <f t="shared" si="373"/>
        <v>102.75459098497497</v>
      </c>
      <c r="O589" s="51">
        <v>21.55</v>
      </c>
      <c r="P589" s="51">
        <v>22.08</v>
      </c>
      <c r="Q589" s="52">
        <f t="shared" si="374"/>
        <v>87.530463038180343</v>
      </c>
      <c r="R589" s="52">
        <f t="shared" si="375"/>
        <v>102.45939675174012</v>
      </c>
      <c r="S589" s="121">
        <v>22.08</v>
      </c>
      <c r="T589" s="121">
        <v>24.23</v>
      </c>
      <c r="U589" s="122">
        <f>S589/P589*100</f>
        <v>100</v>
      </c>
      <c r="V589" s="122">
        <f>T589/S589*100</f>
        <v>109.73731884057972</v>
      </c>
      <c r="W589" s="197" t="s">
        <v>442</v>
      </c>
    </row>
    <row r="590" spans="1:23" ht="30">
      <c r="A590" s="198"/>
      <c r="B590" s="89"/>
      <c r="C590" s="198"/>
      <c r="D590" s="119" t="s">
        <v>59</v>
      </c>
      <c r="E590" s="51">
        <v>21.8</v>
      </c>
      <c r="F590" s="51">
        <v>21.8</v>
      </c>
      <c r="G590" s="51">
        <v>22.89</v>
      </c>
      <c r="H590" s="52">
        <f>F590/E590*100</f>
        <v>100</v>
      </c>
      <c r="I590" s="52">
        <f t="shared" si="378"/>
        <v>105</v>
      </c>
      <c r="J590" s="51">
        <v>22.89</v>
      </c>
      <c r="K590" s="51">
        <v>22.89</v>
      </c>
      <c r="L590" s="51">
        <v>23.87</v>
      </c>
      <c r="M590" s="52">
        <f>K590/J590*100</f>
        <v>100</v>
      </c>
      <c r="N590" s="53">
        <f t="shared" si="373"/>
        <v>104.28134556574923</v>
      </c>
      <c r="O590" s="51">
        <v>24.28</v>
      </c>
      <c r="P590" s="51">
        <v>24.64</v>
      </c>
      <c r="Q590" s="52">
        <f t="shared" si="374"/>
        <v>101.71763720150817</v>
      </c>
      <c r="R590" s="52">
        <f t="shared" si="375"/>
        <v>101.4827018121911</v>
      </c>
      <c r="S590" s="121">
        <v>24.64</v>
      </c>
      <c r="T590" s="121">
        <v>26.02</v>
      </c>
      <c r="U590" s="122">
        <f t="shared" ref="U590:U594" si="385">S590/P590*100</f>
        <v>100</v>
      </c>
      <c r="V590" s="122">
        <f t="shared" ref="V590:V594" si="386">T590/S590*100</f>
        <v>105.60064935064935</v>
      </c>
      <c r="W590" s="198"/>
    </row>
    <row r="591" spans="1:23" ht="15" customHeight="1">
      <c r="A591" s="198"/>
      <c r="B591" s="89"/>
      <c r="C591" s="198"/>
      <c r="D591" s="119" t="s">
        <v>21</v>
      </c>
      <c r="E591" s="51">
        <v>10.58</v>
      </c>
      <c r="F591" s="51">
        <v>10.58</v>
      </c>
      <c r="G591" s="51">
        <v>11.37</v>
      </c>
      <c r="H591" s="52">
        <v>100</v>
      </c>
      <c r="I591" s="52">
        <f t="shared" si="378"/>
        <v>107.46691871455576</v>
      </c>
      <c r="J591" s="51">
        <v>11.37</v>
      </c>
      <c r="K591" s="51">
        <v>11.37</v>
      </c>
      <c r="L591" s="51">
        <v>12.06</v>
      </c>
      <c r="M591" s="52">
        <v>100</v>
      </c>
      <c r="N591" s="53">
        <f t="shared" si="373"/>
        <v>106.06860158311346</v>
      </c>
      <c r="O591" s="51">
        <v>11.43</v>
      </c>
      <c r="P591" s="51">
        <v>14.31</v>
      </c>
      <c r="Q591" s="52">
        <f t="shared" si="374"/>
        <v>94.776119402985074</v>
      </c>
      <c r="R591" s="52">
        <f t="shared" si="375"/>
        <v>125.19685039370079</v>
      </c>
      <c r="S591" s="121">
        <v>14.31</v>
      </c>
      <c r="T591" s="121">
        <v>20.75</v>
      </c>
      <c r="U591" s="122">
        <f t="shared" si="385"/>
        <v>100</v>
      </c>
      <c r="V591" s="122">
        <f t="shared" si="386"/>
        <v>145.00349406009784</v>
      </c>
      <c r="W591" s="198"/>
    </row>
    <row r="592" spans="1:23" ht="30">
      <c r="A592" s="199"/>
      <c r="B592" s="89"/>
      <c r="C592" s="199"/>
      <c r="D592" s="119" t="s">
        <v>59</v>
      </c>
      <c r="E592" s="51">
        <v>10.58</v>
      </c>
      <c r="F592" s="51">
        <v>10.58</v>
      </c>
      <c r="G592" s="51">
        <v>11.37</v>
      </c>
      <c r="H592" s="52">
        <v>100</v>
      </c>
      <c r="I592" s="52">
        <f t="shared" si="378"/>
        <v>107.46691871455576</v>
      </c>
      <c r="J592" s="51">
        <v>11.37</v>
      </c>
      <c r="K592" s="51">
        <v>11.37</v>
      </c>
      <c r="L592" s="51">
        <v>11.86</v>
      </c>
      <c r="M592" s="52">
        <v>100</v>
      </c>
      <c r="N592" s="53">
        <f t="shared" si="373"/>
        <v>104.30958663148637</v>
      </c>
      <c r="O592" s="51">
        <v>12.06</v>
      </c>
      <c r="P592" s="51">
        <v>12.24</v>
      </c>
      <c r="Q592" s="52">
        <f t="shared" si="374"/>
        <v>101.68634064080946</v>
      </c>
      <c r="R592" s="52">
        <f t="shared" si="375"/>
        <v>101.49253731343283</v>
      </c>
      <c r="S592" s="121">
        <v>12.24</v>
      </c>
      <c r="T592" s="121">
        <v>12.92</v>
      </c>
      <c r="U592" s="122">
        <f t="shared" si="385"/>
        <v>100</v>
      </c>
      <c r="V592" s="122">
        <f t="shared" si="386"/>
        <v>105.55555555555556</v>
      </c>
      <c r="W592" s="198"/>
    </row>
    <row r="593" spans="1:23" ht="32.25" customHeight="1">
      <c r="A593" s="197">
        <v>11</v>
      </c>
      <c r="B593" s="89"/>
      <c r="C593" s="197" t="s">
        <v>41</v>
      </c>
      <c r="D593" s="119" t="s">
        <v>20</v>
      </c>
      <c r="E593" s="51">
        <v>14.03</v>
      </c>
      <c r="F593" s="51">
        <v>14.03</v>
      </c>
      <c r="G593" s="51">
        <v>15.16</v>
      </c>
      <c r="H593" s="52">
        <v>100</v>
      </c>
      <c r="I593" s="52">
        <f t="shared" si="378"/>
        <v>108.05416963649324</v>
      </c>
      <c r="J593" s="51">
        <v>15.16</v>
      </c>
      <c r="K593" s="51">
        <v>15.16</v>
      </c>
      <c r="L593" s="51">
        <v>15.54</v>
      </c>
      <c r="M593" s="52">
        <v>100</v>
      </c>
      <c r="N593" s="53">
        <f t="shared" si="373"/>
        <v>102.5065963060686</v>
      </c>
      <c r="O593" s="51">
        <v>15.54</v>
      </c>
      <c r="P593" s="51">
        <v>15.96</v>
      </c>
      <c r="Q593" s="52">
        <f t="shared" si="374"/>
        <v>100</v>
      </c>
      <c r="R593" s="52">
        <f t="shared" si="375"/>
        <v>102.70270270270272</v>
      </c>
      <c r="S593" s="121">
        <v>15.96</v>
      </c>
      <c r="T593" s="121">
        <v>17.75</v>
      </c>
      <c r="U593" s="122">
        <f t="shared" si="385"/>
        <v>100</v>
      </c>
      <c r="V593" s="122">
        <f t="shared" si="386"/>
        <v>111.21553884711778</v>
      </c>
      <c r="W593" s="198"/>
    </row>
    <row r="594" spans="1:23" ht="32.25" customHeight="1">
      <c r="A594" s="199"/>
      <c r="B594" s="89"/>
      <c r="C594" s="199"/>
      <c r="D594" s="119" t="s">
        <v>72</v>
      </c>
      <c r="E594" s="51">
        <v>14.03</v>
      </c>
      <c r="F594" s="51">
        <v>14.03</v>
      </c>
      <c r="G594" s="51">
        <v>14.74</v>
      </c>
      <c r="H594" s="52">
        <v>100</v>
      </c>
      <c r="I594" s="52">
        <f t="shared" si="378"/>
        <v>105.06058446186744</v>
      </c>
      <c r="J594" s="51">
        <v>14.74</v>
      </c>
      <c r="K594" s="51">
        <v>14.74</v>
      </c>
      <c r="L594" s="51">
        <v>15.37</v>
      </c>
      <c r="M594" s="52">
        <v>100</v>
      </c>
      <c r="N594" s="52">
        <f t="shared" si="373"/>
        <v>104.2740841248304</v>
      </c>
      <c r="O594" s="51">
        <v>15.37</v>
      </c>
      <c r="P594" s="51">
        <v>15.6</v>
      </c>
      <c r="Q594" s="52">
        <f t="shared" si="374"/>
        <v>100</v>
      </c>
      <c r="R594" s="52">
        <f t="shared" si="375"/>
        <v>101.49642160052051</v>
      </c>
      <c r="S594" s="121">
        <v>15.6</v>
      </c>
      <c r="T594" s="121">
        <v>16.47</v>
      </c>
      <c r="U594" s="122">
        <f t="shared" si="385"/>
        <v>100</v>
      </c>
      <c r="V594" s="122">
        <f t="shared" si="386"/>
        <v>105.57692307692308</v>
      </c>
      <c r="W594" s="199"/>
    </row>
    <row r="595" spans="1:23" ht="19.5" customHeight="1">
      <c r="A595" s="201" t="s">
        <v>76</v>
      </c>
      <c r="B595" s="202"/>
      <c r="C595" s="202"/>
      <c r="D595" s="202"/>
      <c r="E595" s="202"/>
      <c r="F595" s="202"/>
      <c r="G595" s="202"/>
      <c r="H595" s="202"/>
      <c r="I595" s="202"/>
      <c r="J595" s="202"/>
      <c r="K595" s="202"/>
      <c r="L595" s="202"/>
      <c r="M595" s="202"/>
      <c r="N595" s="202"/>
      <c r="O595" s="202"/>
      <c r="P595" s="202"/>
      <c r="Q595" s="202"/>
      <c r="R595" s="202"/>
      <c r="S595" s="202"/>
      <c r="T595" s="202"/>
      <c r="U595" s="202"/>
      <c r="V595" s="202"/>
      <c r="W595" s="203"/>
    </row>
    <row r="596" spans="1:23" ht="30">
      <c r="A596" s="197">
        <v>1</v>
      </c>
      <c r="B596" s="89"/>
      <c r="C596" s="197" t="s">
        <v>348</v>
      </c>
      <c r="D596" s="119" t="s">
        <v>77</v>
      </c>
      <c r="E596" s="51">
        <v>16.48</v>
      </c>
      <c r="F596" s="51">
        <v>16.48</v>
      </c>
      <c r="G596" s="51">
        <v>17.3</v>
      </c>
      <c r="H596" s="52">
        <f>F596/E596*100</f>
        <v>100</v>
      </c>
      <c r="I596" s="52">
        <f>G596/F596*100</f>
        <v>104.97572815533979</v>
      </c>
      <c r="J596" s="51">
        <f t="shared" ref="J596:J601" si="387">G596</f>
        <v>17.3</v>
      </c>
      <c r="K596" s="51">
        <v>17.3</v>
      </c>
      <c r="L596" s="51">
        <v>18.04</v>
      </c>
      <c r="M596" s="52">
        <f>K596/J596*100</f>
        <v>100</v>
      </c>
      <c r="N596" s="53">
        <f>L596/K596*100</f>
        <v>104.27745664739882</v>
      </c>
      <c r="O596" s="51">
        <f>L596</f>
        <v>18.04</v>
      </c>
      <c r="P596" s="51">
        <v>18.309999999999999</v>
      </c>
      <c r="Q596" s="52">
        <f>O596/L596*100</f>
        <v>100</v>
      </c>
      <c r="R596" s="52">
        <f>P596/O596*100</f>
        <v>101.49667405764966</v>
      </c>
      <c r="S596" s="121">
        <f>P596</f>
        <v>18.309999999999999</v>
      </c>
      <c r="T596" s="121">
        <v>19.95</v>
      </c>
      <c r="U596" s="122">
        <f>S596/P596*100</f>
        <v>100</v>
      </c>
      <c r="V596" s="122">
        <f>T596/S596*100</f>
        <v>108.95685417804479</v>
      </c>
      <c r="W596" s="197" t="s">
        <v>514</v>
      </c>
    </row>
    <row r="597" spans="1:23" ht="15" customHeight="1">
      <c r="A597" s="198"/>
      <c r="B597" s="89"/>
      <c r="C597" s="198"/>
      <c r="D597" s="119" t="s">
        <v>262</v>
      </c>
      <c r="E597" s="51">
        <v>19.45</v>
      </c>
      <c r="F597" s="51">
        <v>19.45</v>
      </c>
      <c r="G597" s="51">
        <v>20.41</v>
      </c>
      <c r="H597" s="52">
        <f>F597/E597*100</f>
        <v>100</v>
      </c>
      <c r="I597" s="52">
        <f>G597/F597*100</f>
        <v>104.9357326478149</v>
      </c>
      <c r="J597" s="51">
        <f t="shared" si="387"/>
        <v>20.41</v>
      </c>
      <c r="K597" s="51">
        <v>20.41</v>
      </c>
      <c r="L597" s="51">
        <v>21.29</v>
      </c>
      <c r="M597" s="52">
        <f>K597/J597*100</f>
        <v>100</v>
      </c>
      <c r="N597" s="53">
        <f>L597/K597*100</f>
        <v>104.31161195492405</v>
      </c>
      <c r="O597" s="51">
        <v>21.65</v>
      </c>
      <c r="P597" s="51">
        <v>21.97</v>
      </c>
      <c r="Q597" s="52">
        <f t="shared" ref="Q597:Q629" si="388">O597/L597*100</f>
        <v>101.69093471113197</v>
      </c>
      <c r="R597" s="52">
        <f t="shared" ref="R597:R629" si="389">P597/O597*100</f>
        <v>101.47806004618938</v>
      </c>
      <c r="S597" s="143">
        <f t="shared" ref="S597:S629" si="390">P597</f>
        <v>21.97</v>
      </c>
      <c r="T597" s="121">
        <v>23.21</v>
      </c>
      <c r="U597" s="144">
        <f t="shared" ref="U597:U629" si="391">S597/P597*100</f>
        <v>100</v>
      </c>
      <c r="V597" s="144">
        <f t="shared" ref="V597:V629" si="392">T597/S597*100</f>
        <v>105.64406008192992</v>
      </c>
      <c r="W597" s="198"/>
    </row>
    <row r="598" spans="1:23" ht="30" customHeight="1">
      <c r="A598" s="198"/>
      <c r="B598" s="89"/>
      <c r="C598" s="198"/>
      <c r="D598" s="119" t="s">
        <v>78</v>
      </c>
      <c r="E598" s="51">
        <v>28.78</v>
      </c>
      <c r="F598" s="51">
        <v>28.78</v>
      </c>
      <c r="G598" s="51">
        <v>34.090000000000003</v>
      </c>
      <c r="H598" s="52">
        <f t="shared" ref="H598:H629" si="393">F598/E598*100</f>
        <v>100</v>
      </c>
      <c r="I598" s="52">
        <f t="shared" ref="I598:I629" si="394">G598/F598*100</f>
        <v>118.45031271716471</v>
      </c>
      <c r="J598" s="51">
        <f t="shared" si="387"/>
        <v>34.090000000000003</v>
      </c>
      <c r="K598" s="51">
        <v>34.090000000000003</v>
      </c>
      <c r="L598" s="51">
        <v>37.53</v>
      </c>
      <c r="M598" s="52">
        <f t="shared" ref="M598:M629" si="395">K598/J598*100</f>
        <v>100</v>
      </c>
      <c r="N598" s="53">
        <f t="shared" ref="N598:N629" si="396">L598/K598*100</f>
        <v>110.09093575828688</v>
      </c>
      <c r="O598" s="51">
        <f t="shared" ref="O598:O629" si="397">L598</f>
        <v>37.53</v>
      </c>
      <c r="P598" s="51">
        <v>39.950000000000003</v>
      </c>
      <c r="Q598" s="52">
        <f t="shared" si="388"/>
        <v>100</v>
      </c>
      <c r="R598" s="52">
        <f t="shared" si="389"/>
        <v>106.44817479349852</v>
      </c>
      <c r="S598" s="143">
        <f t="shared" si="390"/>
        <v>39.950000000000003</v>
      </c>
      <c r="T598" s="121">
        <v>47.6</v>
      </c>
      <c r="U598" s="144">
        <f t="shared" si="391"/>
        <v>100</v>
      </c>
      <c r="V598" s="144">
        <f t="shared" si="392"/>
        <v>119.14893617021276</v>
      </c>
      <c r="W598" s="198"/>
    </row>
    <row r="599" spans="1:23" ht="45">
      <c r="A599" s="198"/>
      <c r="B599" s="89"/>
      <c r="C599" s="198"/>
      <c r="D599" s="119" t="s">
        <v>263</v>
      </c>
      <c r="E599" s="51">
        <v>33.96</v>
      </c>
      <c r="F599" s="51">
        <v>33.96</v>
      </c>
      <c r="G599" s="51">
        <v>35.659999999999997</v>
      </c>
      <c r="H599" s="52">
        <f t="shared" si="393"/>
        <v>100</v>
      </c>
      <c r="I599" s="52">
        <f t="shared" si="394"/>
        <v>105.00588928150765</v>
      </c>
      <c r="J599" s="51">
        <f t="shared" si="387"/>
        <v>35.659999999999997</v>
      </c>
      <c r="K599" s="51">
        <v>35.659999999999997</v>
      </c>
      <c r="L599" s="51">
        <v>37.19</v>
      </c>
      <c r="M599" s="52">
        <f t="shared" si="395"/>
        <v>100</v>
      </c>
      <c r="N599" s="53">
        <f t="shared" si="396"/>
        <v>104.29052159282108</v>
      </c>
      <c r="O599" s="51">
        <v>37.82</v>
      </c>
      <c r="P599" s="51">
        <v>38.39</v>
      </c>
      <c r="Q599" s="52">
        <f t="shared" si="388"/>
        <v>101.69400376445282</v>
      </c>
      <c r="R599" s="52">
        <f t="shared" si="389"/>
        <v>101.50713907985194</v>
      </c>
      <c r="S599" s="143">
        <f t="shared" si="390"/>
        <v>38.39</v>
      </c>
      <c r="T599" s="121">
        <v>40.54</v>
      </c>
      <c r="U599" s="144">
        <f t="shared" si="391"/>
        <v>100</v>
      </c>
      <c r="V599" s="144">
        <f t="shared" si="392"/>
        <v>105.60041677520186</v>
      </c>
      <c r="W599" s="198"/>
    </row>
    <row r="600" spans="1:23" ht="32.25" customHeight="1">
      <c r="A600" s="198"/>
      <c r="B600" s="89"/>
      <c r="C600" s="198"/>
      <c r="D600" s="119" t="s">
        <v>21</v>
      </c>
      <c r="E600" s="51">
        <v>11.06</v>
      </c>
      <c r="F600" s="51">
        <v>11.06</v>
      </c>
      <c r="G600" s="51">
        <v>12.72</v>
      </c>
      <c r="H600" s="52">
        <f t="shared" si="393"/>
        <v>100</v>
      </c>
      <c r="I600" s="52">
        <f t="shared" si="394"/>
        <v>115.00904159132008</v>
      </c>
      <c r="J600" s="51">
        <f t="shared" si="387"/>
        <v>12.72</v>
      </c>
      <c r="K600" s="51">
        <f>J600</f>
        <v>12.72</v>
      </c>
      <c r="L600" s="51">
        <v>13.59</v>
      </c>
      <c r="M600" s="52">
        <f t="shared" si="395"/>
        <v>100</v>
      </c>
      <c r="N600" s="53">
        <f t="shared" si="396"/>
        <v>106.83962264150944</v>
      </c>
      <c r="O600" s="51">
        <f t="shared" si="397"/>
        <v>13.59</v>
      </c>
      <c r="P600" s="51">
        <v>14.03</v>
      </c>
      <c r="Q600" s="52">
        <f t="shared" si="388"/>
        <v>100</v>
      </c>
      <c r="R600" s="52">
        <f t="shared" si="389"/>
        <v>103.23767476085357</v>
      </c>
      <c r="S600" s="143">
        <f t="shared" si="390"/>
        <v>14.03</v>
      </c>
      <c r="T600" s="121">
        <v>15.18</v>
      </c>
      <c r="U600" s="144">
        <f t="shared" si="391"/>
        <v>100</v>
      </c>
      <c r="V600" s="144">
        <f t="shared" si="392"/>
        <v>108.19672131147541</v>
      </c>
      <c r="W600" s="198"/>
    </row>
    <row r="601" spans="1:23" ht="44.25" customHeight="1">
      <c r="A601" s="198"/>
      <c r="B601" s="89"/>
      <c r="C601" s="198"/>
      <c r="D601" s="119" t="s">
        <v>264</v>
      </c>
      <c r="E601" s="51">
        <v>13.05</v>
      </c>
      <c r="F601" s="51">
        <v>13.05</v>
      </c>
      <c r="G601" s="51">
        <v>13.71</v>
      </c>
      <c r="H601" s="52">
        <f t="shared" si="393"/>
        <v>100</v>
      </c>
      <c r="I601" s="102">
        <f t="shared" si="394"/>
        <v>105.05747126436782</v>
      </c>
      <c r="J601" s="51">
        <f t="shared" si="387"/>
        <v>13.71</v>
      </c>
      <c r="K601" s="51">
        <v>13.71</v>
      </c>
      <c r="L601" s="51">
        <v>14.3</v>
      </c>
      <c r="M601" s="52">
        <f t="shared" si="395"/>
        <v>100</v>
      </c>
      <c r="N601" s="103">
        <f t="shared" si="396"/>
        <v>104.30342815463165</v>
      </c>
      <c r="O601" s="51">
        <v>14.54</v>
      </c>
      <c r="P601" s="51">
        <v>14.76</v>
      </c>
      <c r="Q601" s="52">
        <f t="shared" si="388"/>
        <v>101.67832167832167</v>
      </c>
      <c r="R601" s="52">
        <f t="shared" si="389"/>
        <v>101.51306740027511</v>
      </c>
      <c r="S601" s="143">
        <f t="shared" si="390"/>
        <v>14.76</v>
      </c>
      <c r="T601" s="121">
        <v>15.59</v>
      </c>
      <c r="U601" s="144">
        <f t="shared" si="391"/>
        <v>100</v>
      </c>
      <c r="V601" s="144">
        <f t="shared" si="392"/>
        <v>105.62330623306234</v>
      </c>
      <c r="W601" s="198"/>
    </row>
    <row r="602" spans="1:23" ht="32.25" customHeight="1">
      <c r="A602" s="199"/>
      <c r="B602" s="89"/>
      <c r="C602" s="199"/>
      <c r="D602" s="119" t="s">
        <v>82</v>
      </c>
      <c r="E602" s="51">
        <v>39.92</v>
      </c>
      <c r="F602" s="51">
        <v>39.92</v>
      </c>
      <c r="G602" s="51">
        <v>44.77</v>
      </c>
      <c r="H602" s="52">
        <f t="shared" si="393"/>
        <v>100</v>
      </c>
      <c r="I602" s="52">
        <f t="shared" si="394"/>
        <v>112.1492985971944</v>
      </c>
      <c r="J602" s="51">
        <f t="shared" ref="J602:J629" si="398">G602</f>
        <v>44.77</v>
      </c>
      <c r="K602" s="51">
        <v>44.77</v>
      </c>
      <c r="L602" s="51">
        <v>46.3</v>
      </c>
      <c r="M602" s="52">
        <f t="shared" si="395"/>
        <v>100</v>
      </c>
      <c r="N602" s="53">
        <f t="shared" si="396"/>
        <v>103.41746705383068</v>
      </c>
      <c r="O602" s="51">
        <v>43.63</v>
      </c>
      <c r="P602" s="51">
        <v>43.63</v>
      </c>
      <c r="Q602" s="52">
        <f t="shared" si="388"/>
        <v>94.233261339092891</v>
      </c>
      <c r="R602" s="52">
        <f t="shared" si="389"/>
        <v>100</v>
      </c>
      <c r="S602" s="143">
        <v>41.41</v>
      </c>
      <c r="T602" s="121">
        <v>41.41</v>
      </c>
      <c r="U602" s="144">
        <f t="shared" si="391"/>
        <v>94.91175796470317</v>
      </c>
      <c r="V602" s="144">
        <f t="shared" si="392"/>
        <v>100</v>
      </c>
      <c r="W602" s="198"/>
    </row>
    <row r="603" spans="1:23" ht="42.75" customHeight="1">
      <c r="A603" s="89">
        <v>2</v>
      </c>
      <c r="B603" s="89"/>
      <c r="C603" s="89" t="s">
        <v>90</v>
      </c>
      <c r="D603" s="119" t="s">
        <v>20</v>
      </c>
      <c r="E603" s="51">
        <v>16.88</v>
      </c>
      <c r="F603" s="51">
        <v>16.88</v>
      </c>
      <c r="G603" s="51">
        <v>20.71</v>
      </c>
      <c r="H603" s="52">
        <f t="shared" si="393"/>
        <v>100</v>
      </c>
      <c r="I603" s="52">
        <f t="shared" si="394"/>
        <v>122.68957345971565</v>
      </c>
      <c r="J603" s="51">
        <f t="shared" si="398"/>
        <v>20.71</v>
      </c>
      <c r="K603" s="51">
        <v>20.71</v>
      </c>
      <c r="L603" s="51">
        <v>21.97</v>
      </c>
      <c r="M603" s="52">
        <f t="shared" si="395"/>
        <v>100</v>
      </c>
      <c r="N603" s="53">
        <f t="shared" si="396"/>
        <v>106.08401738290681</v>
      </c>
      <c r="O603" s="51">
        <f t="shared" si="397"/>
        <v>21.97</v>
      </c>
      <c r="P603" s="51">
        <v>26.61</v>
      </c>
      <c r="Q603" s="52">
        <f t="shared" si="388"/>
        <v>100</v>
      </c>
      <c r="R603" s="52">
        <f t="shared" si="389"/>
        <v>121.11970869367319</v>
      </c>
      <c r="S603" s="143">
        <f t="shared" si="390"/>
        <v>26.61</v>
      </c>
      <c r="T603" s="121">
        <v>30.12</v>
      </c>
      <c r="U603" s="144">
        <f t="shared" si="391"/>
        <v>100</v>
      </c>
      <c r="V603" s="144">
        <f t="shared" si="392"/>
        <v>113.19052987598648</v>
      </c>
      <c r="W603" s="199"/>
    </row>
    <row r="604" spans="1:23" ht="42.75" customHeight="1">
      <c r="A604" s="197">
        <v>3</v>
      </c>
      <c r="B604" s="89"/>
      <c r="C604" s="197" t="s">
        <v>265</v>
      </c>
      <c r="D604" s="119" t="s">
        <v>20</v>
      </c>
      <c r="E604" s="51">
        <v>26.14</v>
      </c>
      <c r="F604" s="51">
        <v>26.14</v>
      </c>
      <c r="G604" s="51">
        <v>27.45</v>
      </c>
      <c r="H604" s="52">
        <f t="shared" si="393"/>
        <v>100</v>
      </c>
      <c r="I604" s="52">
        <f t="shared" si="394"/>
        <v>105.0114766641163</v>
      </c>
      <c r="J604" s="51">
        <f t="shared" si="398"/>
        <v>27.45</v>
      </c>
      <c r="K604" s="51">
        <v>27.45</v>
      </c>
      <c r="L604" s="51">
        <v>29.88</v>
      </c>
      <c r="M604" s="52">
        <f t="shared" si="395"/>
        <v>100</v>
      </c>
      <c r="N604" s="53">
        <f t="shared" si="396"/>
        <v>108.85245901639344</v>
      </c>
      <c r="O604" s="51">
        <f t="shared" si="397"/>
        <v>29.88</v>
      </c>
      <c r="P604" s="51">
        <v>30.56</v>
      </c>
      <c r="Q604" s="52">
        <f t="shared" si="388"/>
        <v>100</v>
      </c>
      <c r="R604" s="52">
        <f t="shared" si="389"/>
        <v>102.27576974564927</v>
      </c>
      <c r="S604" s="143">
        <f t="shared" si="390"/>
        <v>30.56</v>
      </c>
      <c r="T604" s="121">
        <v>35.590000000000003</v>
      </c>
      <c r="U604" s="144">
        <f t="shared" si="391"/>
        <v>100</v>
      </c>
      <c r="V604" s="144">
        <f t="shared" si="392"/>
        <v>116.45942408376966</v>
      </c>
      <c r="W604" s="197" t="s">
        <v>516</v>
      </c>
    </row>
    <row r="605" spans="1:23" ht="69.75" customHeight="1">
      <c r="A605" s="199"/>
      <c r="B605" s="89"/>
      <c r="C605" s="199"/>
      <c r="D605" s="119" t="s">
        <v>266</v>
      </c>
      <c r="E605" s="51">
        <v>30.85</v>
      </c>
      <c r="F605" s="51">
        <v>30.85</v>
      </c>
      <c r="G605" s="51">
        <v>32.39</v>
      </c>
      <c r="H605" s="52">
        <f t="shared" si="393"/>
        <v>100</v>
      </c>
      <c r="I605" s="52">
        <f t="shared" si="394"/>
        <v>104.99189627228525</v>
      </c>
      <c r="J605" s="51">
        <f t="shared" si="398"/>
        <v>32.39</v>
      </c>
      <c r="K605" s="51">
        <v>32.39</v>
      </c>
      <c r="L605" s="51">
        <v>33.78</v>
      </c>
      <c r="M605" s="52">
        <f t="shared" si="395"/>
        <v>100</v>
      </c>
      <c r="N605" s="53">
        <f t="shared" si="396"/>
        <v>104.29144797777093</v>
      </c>
      <c r="O605" s="51">
        <v>34.36</v>
      </c>
      <c r="P605" s="51">
        <v>34.869999999999997</v>
      </c>
      <c r="Q605" s="52">
        <f t="shared" si="388"/>
        <v>101.71699230313796</v>
      </c>
      <c r="R605" s="52">
        <f t="shared" si="389"/>
        <v>101.48428405122235</v>
      </c>
      <c r="S605" s="143">
        <f t="shared" si="390"/>
        <v>34.869999999999997</v>
      </c>
      <c r="T605" s="121">
        <v>36.83</v>
      </c>
      <c r="U605" s="144">
        <f t="shared" si="391"/>
        <v>100</v>
      </c>
      <c r="V605" s="144">
        <f t="shared" si="392"/>
        <v>105.62087754516779</v>
      </c>
      <c r="W605" s="198"/>
    </row>
    <row r="606" spans="1:23" ht="60" customHeight="1">
      <c r="A606" s="200">
        <v>4</v>
      </c>
      <c r="B606" s="89"/>
      <c r="C606" s="200" t="s">
        <v>91</v>
      </c>
      <c r="D606" s="119" t="s">
        <v>20</v>
      </c>
      <c r="E606" s="51">
        <v>34.450000000000003</v>
      </c>
      <c r="F606" s="51">
        <v>34.450000000000003</v>
      </c>
      <c r="G606" s="51">
        <v>37.89</v>
      </c>
      <c r="H606" s="52">
        <f t="shared" si="393"/>
        <v>100</v>
      </c>
      <c r="I606" s="52">
        <f t="shared" si="394"/>
        <v>109.98548621190129</v>
      </c>
      <c r="J606" s="51">
        <f t="shared" si="398"/>
        <v>37.89</v>
      </c>
      <c r="K606" s="51">
        <v>37.89</v>
      </c>
      <c r="L606" s="51">
        <v>43.05</v>
      </c>
      <c r="M606" s="52">
        <f t="shared" si="395"/>
        <v>100</v>
      </c>
      <c r="N606" s="53">
        <f t="shared" si="396"/>
        <v>113.618368962787</v>
      </c>
      <c r="O606" s="51">
        <f t="shared" si="397"/>
        <v>43.05</v>
      </c>
      <c r="P606" s="51">
        <v>45.5</v>
      </c>
      <c r="Q606" s="52">
        <f t="shared" si="388"/>
        <v>100</v>
      </c>
      <c r="R606" s="52">
        <f t="shared" si="389"/>
        <v>105.6910569105691</v>
      </c>
      <c r="S606" s="143">
        <f t="shared" si="390"/>
        <v>45.5</v>
      </c>
      <c r="T606" s="121">
        <v>50.61</v>
      </c>
      <c r="U606" s="144">
        <f t="shared" si="391"/>
        <v>100</v>
      </c>
      <c r="V606" s="144">
        <f t="shared" si="392"/>
        <v>111.23076923076923</v>
      </c>
      <c r="W606" s="198"/>
    </row>
    <row r="607" spans="1:23" ht="60" customHeight="1">
      <c r="A607" s="200"/>
      <c r="B607" s="89"/>
      <c r="C607" s="200"/>
      <c r="D607" s="119" t="s">
        <v>24</v>
      </c>
      <c r="E607" s="51">
        <v>38.17</v>
      </c>
      <c r="F607" s="51">
        <v>38.17</v>
      </c>
      <c r="G607" s="51">
        <v>40.08</v>
      </c>
      <c r="H607" s="52">
        <f t="shared" si="393"/>
        <v>100</v>
      </c>
      <c r="I607" s="52">
        <f t="shared" si="394"/>
        <v>105.00392978779145</v>
      </c>
      <c r="J607" s="51">
        <f t="shared" si="398"/>
        <v>40.08</v>
      </c>
      <c r="K607" s="51">
        <v>40.08</v>
      </c>
      <c r="L607" s="51">
        <v>41.81</v>
      </c>
      <c r="M607" s="52">
        <f t="shared" si="395"/>
        <v>100</v>
      </c>
      <c r="N607" s="53">
        <f t="shared" si="396"/>
        <v>104.31636726546907</v>
      </c>
      <c r="O607" s="51">
        <v>42.52</v>
      </c>
      <c r="P607" s="51">
        <v>43.15</v>
      </c>
      <c r="Q607" s="52">
        <f t="shared" si="388"/>
        <v>101.69815833532647</v>
      </c>
      <c r="R607" s="52">
        <f t="shared" si="389"/>
        <v>101.48165569143931</v>
      </c>
      <c r="S607" s="143">
        <f t="shared" si="390"/>
        <v>43.15</v>
      </c>
      <c r="T607" s="121">
        <v>45.56</v>
      </c>
      <c r="U607" s="144">
        <f t="shared" si="391"/>
        <v>100</v>
      </c>
      <c r="V607" s="144">
        <f t="shared" si="392"/>
        <v>105.58516801853999</v>
      </c>
      <c r="W607" s="198"/>
    </row>
    <row r="608" spans="1:23" ht="18.75" customHeight="1">
      <c r="A608" s="200"/>
      <c r="B608" s="89"/>
      <c r="C608" s="200"/>
      <c r="D608" s="119" t="s">
        <v>21</v>
      </c>
      <c r="E608" s="51">
        <v>22.75</v>
      </c>
      <c r="F608" s="51">
        <v>22.75</v>
      </c>
      <c r="G608" s="51">
        <v>24.89</v>
      </c>
      <c r="H608" s="52">
        <f t="shared" si="393"/>
        <v>100</v>
      </c>
      <c r="I608" s="52">
        <f t="shared" si="394"/>
        <v>109.4065934065934</v>
      </c>
      <c r="J608" s="51">
        <f t="shared" si="398"/>
        <v>24.89</v>
      </c>
      <c r="K608" s="51">
        <v>24.89</v>
      </c>
      <c r="L608" s="51">
        <v>31.12</v>
      </c>
      <c r="M608" s="52">
        <f t="shared" si="395"/>
        <v>100</v>
      </c>
      <c r="N608" s="53">
        <f t="shared" si="396"/>
        <v>125.03013258336682</v>
      </c>
      <c r="O608" s="51">
        <f t="shared" si="397"/>
        <v>31.12</v>
      </c>
      <c r="P608" s="51">
        <v>31.77</v>
      </c>
      <c r="Q608" s="52">
        <f t="shared" si="388"/>
        <v>100</v>
      </c>
      <c r="R608" s="52">
        <f t="shared" si="389"/>
        <v>102.08868894601541</v>
      </c>
      <c r="S608" s="143">
        <f t="shared" si="390"/>
        <v>31.77</v>
      </c>
      <c r="T608" s="121">
        <v>32.86</v>
      </c>
      <c r="U608" s="144">
        <f t="shared" si="391"/>
        <v>100</v>
      </c>
      <c r="V608" s="144">
        <f t="shared" si="392"/>
        <v>103.43090966320428</v>
      </c>
      <c r="W608" s="198"/>
    </row>
    <row r="609" spans="1:23" ht="56.25" customHeight="1">
      <c r="A609" s="200"/>
      <c r="B609" s="89"/>
      <c r="C609" s="200"/>
      <c r="D609" s="119" t="s">
        <v>60</v>
      </c>
      <c r="E609" s="51">
        <v>20.309999999999999</v>
      </c>
      <c r="F609" s="51">
        <v>20.309999999999999</v>
      </c>
      <c r="G609" s="51">
        <v>21.32</v>
      </c>
      <c r="H609" s="52">
        <f t="shared" si="393"/>
        <v>100</v>
      </c>
      <c r="I609" s="52">
        <f t="shared" si="394"/>
        <v>104.97291974396849</v>
      </c>
      <c r="J609" s="51">
        <f t="shared" si="398"/>
        <v>21.32</v>
      </c>
      <c r="K609" s="51">
        <v>21.32</v>
      </c>
      <c r="L609" s="51">
        <v>22.24</v>
      </c>
      <c r="M609" s="52">
        <f t="shared" si="395"/>
        <v>100</v>
      </c>
      <c r="N609" s="53">
        <f t="shared" si="396"/>
        <v>104.31519699812381</v>
      </c>
      <c r="O609" s="51">
        <v>22.62</v>
      </c>
      <c r="P609" s="51">
        <v>22.96</v>
      </c>
      <c r="Q609" s="52">
        <f t="shared" si="388"/>
        <v>101.70863309352521</v>
      </c>
      <c r="R609" s="52">
        <f t="shared" si="389"/>
        <v>101.50309460654287</v>
      </c>
      <c r="S609" s="143">
        <f t="shared" si="390"/>
        <v>22.96</v>
      </c>
      <c r="T609" s="121">
        <v>24.24</v>
      </c>
      <c r="U609" s="144">
        <f t="shared" si="391"/>
        <v>100</v>
      </c>
      <c r="V609" s="144">
        <f t="shared" si="392"/>
        <v>105.57491289198606</v>
      </c>
      <c r="W609" s="198"/>
    </row>
    <row r="610" spans="1:23" ht="46.5" customHeight="1">
      <c r="A610" s="197">
        <v>5</v>
      </c>
      <c r="B610" s="89"/>
      <c r="C610" s="197" t="s">
        <v>268</v>
      </c>
      <c r="D610" s="119" t="s">
        <v>20</v>
      </c>
      <c r="E610" s="51">
        <v>20.97</v>
      </c>
      <c r="F610" s="51">
        <v>20.97</v>
      </c>
      <c r="G610" s="51">
        <v>24.01</v>
      </c>
      <c r="H610" s="52">
        <f t="shared" si="393"/>
        <v>100</v>
      </c>
      <c r="I610" s="52">
        <f t="shared" si="394"/>
        <v>114.49690033381022</v>
      </c>
      <c r="J610" s="51">
        <f t="shared" si="398"/>
        <v>24.01</v>
      </c>
      <c r="K610" s="51">
        <v>24.01</v>
      </c>
      <c r="L610" s="51">
        <v>31.66</v>
      </c>
      <c r="M610" s="52">
        <f t="shared" si="395"/>
        <v>100</v>
      </c>
      <c r="N610" s="53">
        <f t="shared" si="396"/>
        <v>131.86172428154933</v>
      </c>
      <c r="O610" s="51">
        <f t="shared" si="397"/>
        <v>31.66</v>
      </c>
      <c r="P610" s="51">
        <v>39.65</v>
      </c>
      <c r="Q610" s="52">
        <f t="shared" si="388"/>
        <v>100</v>
      </c>
      <c r="R610" s="52">
        <f t="shared" si="389"/>
        <v>125.23689197725835</v>
      </c>
      <c r="S610" s="143">
        <f t="shared" si="390"/>
        <v>39.65</v>
      </c>
      <c r="T610" s="121">
        <v>41.96</v>
      </c>
      <c r="U610" s="144">
        <f>S610/P610*100</f>
        <v>100</v>
      </c>
      <c r="V610" s="144">
        <f t="shared" si="392"/>
        <v>105.82597730138714</v>
      </c>
      <c r="W610" s="198"/>
    </row>
    <row r="611" spans="1:23" ht="34.5" customHeight="1">
      <c r="A611" s="198"/>
      <c r="B611" s="89"/>
      <c r="C611" s="198"/>
      <c r="D611" s="119" t="s">
        <v>267</v>
      </c>
      <c r="E611" s="51">
        <v>24.75</v>
      </c>
      <c r="F611" s="51">
        <v>24.75</v>
      </c>
      <c r="G611" s="51">
        <v>25.99</v>
      </c>
      <c r="H611" s="52">
        <f t="shared" si="393"/>
        <v>100</v>
      </c>
      <c r="I611" s="52">
        <f t="shared" si="394"/>
        <v>105.010101010101</v>
      </c>
      <c r="J611" s="51">
        <f t="shared" si="398"/>
        <v>25.99</v>
      </c>
      <c r="K611" s="51">
        <v>25.99</v>
      </c>
      <c r="L611" s="51">
        <v>27.12</v>
      </c>
      <c r="M611" s="52">
        <f t="shared" si="395"/>
        <v>100</v>
      </c>
      <c r="N611" s="53">
        <f t="shared" si="396"/>
        <v>104.34782608695654</v>
      </c>
      <c r="O611" s="51">
        <v>27.58</v>
      </c>
      <c r="P611" s="51">
        <v>27.98</v>
      </c>
      <c r="Q611" s="52">
        <f t="shared" si="388"/>
        <v>101.69616519174041</v>
      </c>
      <c r="R611" s="52">
        <f t="shared" si="389"/>
        <v>101.45032632342277</v>
      </c>
      <c r="S611" s="143">
        <f t="shared" si="390"/>
        <v>27.98</v>
      </c>
      <c r="T611" s="121">
        <v>29.56</v>
      </c>
      <c r="U611" s="144">
        <f t="shared" si="391"/>
        <v>100</v>
      </c>
      <c r="V611" s="144">
        <f t="shared" si="392"/>
        <v>105.64689063616868</v>
      </c>
      <c r="W611" s="198"/>
    </row>
    <row r="612" spans="1:23" ht="36" customHeight="1">
      <c r="A612" s="198"/>
      <c r="B612" s="89"/>
      <c r="C612" s="198"/>
      <c r="D612" s="119" t="s">
        <v>21</v>
      </c>
      <c r="E612" s="51">
        <v>12.62</v>
      </c>
      <c r="F612" s="51">
        <v>12.62</v>
      </c>
      <c r="G612" s="51">
        <v>13.26</v>
      </c>
      <c r="H612" s="52">
        <f t="shared" si="393"/>
        <v>100</v>
      </c>
      <c r="I612" s="52">
        <f t="shared" si="394"/>
        <v>105.07131537242473</v>
      </c>
      <c r="J612" s="51">
        <f t="shared" si="398"/>
        <v>13.26</v>
      </c>
      <c r="K612" s="51">
        <v>13.26</v>
      </c>
      <c r="L612" s="51">
        <v>22.39</v>
      </c>
      <c r="M612" s="52">
        <f t="shared" si="395"/>
        <v>100</v>
      </c>
      <c r="N612" s="53">
        <f t="shared" si="396"/>
        <v>168.85369532428356</v>
      </c>
      <c r="O612" s="51">
        <f t="shared" si="397"/>
        <v>22.39</v>
      </c>
      <c r="P612" s="51">
        <v>22.91</v>
      </c>
      <c r="Q612" s="52">
        <f t="shared" si="388"/>
        <v>100</v>
      </c>
      <c r="R612" s="52">
        <f t="shared" si="389"/>
        <v>102.32246538633318</v>
      </c>
      <c r="S612" s="143">
        <f t="shared" si="390"/>
        <v>22.91</v>
      </c>
      <c r="T612" s="121">
        <v>23.82</v>
      </c>
      <c r="U612" s="144">
        <f t="shared" si="391"/>
        <v>100</v>
      </c>
      <c r="V612" s="144">
        <f>T612/S612*100</f>
        <v>103.97206460061108</v>
      </c>
      <c r="W612" s="198"/>
    </row>
    <row r="613" spans="1:23" ht="36" customHeight="1">
      <c r="A613" s="199"/>
      <c r="B613" s="89"/>
      <c r="C613" s="199"/>
      <c r="D613" s="119" t="s">
        <v>307</v>
      </c>
      <c r="E613" s="51">
        <f>E612*1.18</f>
        <v>14.891599999999999</v>
      </c>
      <c r="F613" s="51">
        <f t="shared" ref="F613:G613" si="399">F612*1.18</f>
        <v>14.891599999999999</v>
      </c>
      <c r="G613" s="51">
        <f t="shared" si="399"/>
        <v>15.646799999999999</v>
      </c>
      <c r="H613" s="52">
        <f t="shared" si="393"/>
        <v>100</v>
      </c>
      <c r="I613" s="52">
        <f t="shared" si="394"/>
        <v>105.07131537242473</v>
      </c>
      <c r="J613" s="51">
        <f t="shared" si="398"/>
        <v>15.646799999999999</v>
      </c>
      <c r="K613" s="51">
        <v>15.65</v>
      </c>
      <c r="L613" s="51">
        <v>16.32</v>
      </c>
      <c r="M613" s="52">
        <f t="shared" si="395"/>
        <v>100.02045146611449</v>
      </c>
      <c r="N613" s="53">
        <f t="shared" si="396"/>
        <v>104.28115015974441</v>
      </c>
      <c r="O613" s="51">
        <v>16.600000000000001</v>
      </c>
      <c r="P613" s="51">
        <v>16.850000000000001</v>
      </c>
      <c r="Q613" s="52">
        <f t="shared" si="388"/>
        <v>101.71568627450982</v>
      </c>
      <c r="R613" s="52">
        <f t="shared" si="389"/>
        <v>101.50602409638554</v>
      </c>
      <c r="S613" s="143">
        <f t="shared" si="390"/>
        <v>16.850000000000001</v>
      </c>
      <c r="T613" s="121">
        <v>17.8</v>
      </c>
      <c r="U613" s="144">
        <f t="shared" si="391"/>
        <v>100</v>
      </c>
      <c r="V613" s="144">
        <f t="shared" si="392"/>
        <v>105.63798219584571</v>
      </c>
      <c r="W613" s="198"/>
    </row>
    <row r="614" spans="1:23" ht="28.5" customHeight="1">
      <c r="A614" s="197">
        <v>6</v>
      </c>
      <c r="B614" s="89"/>
      <c r="C614" s="197" t="s">
        <v>269</v>
      </c>
      <c r="D614" s="119" t="s">
        <v>20</v>
      </c>
      <c r="E614" s="51">
        <v>24.86</v>
      </c>
      <c r="F614" s="51">
        <v>24.86</v>
      </c>
      <c r="G614" s="51">
        <v>26.11</v>
      </c>
      <c r="H614" s="52">
        <f t="shared" si="393"/>
        <v>100</v>
      </c>
      <c r="I614" s="52">
        <f t="shared" si="394"/>
        <v>105.02815768302494</v>
      </c>
      <c r="J614" s="51">
        <f t="shared" si="398"/>
        <v>26.11</v>
      </c>
      <c r="K614" s="51">
        <v>26.11</v>
      </c>
      <c r="L614" s="51">
        <v>32.32</v>
      </c>
      <c r="M614" s="52">
        <f>K614/J614*100</f>
        <v>100</v>
      </c>
      <c r="N614" s="53">
        <f t="shared" si="396"/>
        <v>123.7839908081195</v>
      </c>
      <c r="O614" s="51">
        <f t="shared" si="397"/>
        <v>32.32</v>
      </c>
      <c r="P614" s="51">
        <v>33.01</v>
      </c>
      <c r="Q614" s="52">
        <f t="shared" si="388"/>
        <v>100</v>
      </c>
      <c r="R614" s="52">
        <f t="shared" si="389"/>
        <v>102.13490099009901</v>
      </c>
      <c r="S614" s="143">
        <f t="shared" si="390"/>
        <v>33.01</v>
      </c>
      <c r="T614" s="121">
        <v>36.020000000000003</v>
      </c>
      <c r="U614" s="144">
        <f t="shared" si="391"/>
        <v>100</v>
      </c>
      <c r="V614" s="144">
        <f t="shared" si="392"/>
        <v>109.11844895486217</v>
      </c>
      <c r="W614" s="198"/>
    </row>
    <row r="615" spans="1:23" ht="28.5" customHeight="1">
      <c r="A615" s="198"/>
      <c r="B615" s="89"/>
      <c r="C615" s="198"/>
      <c r="D615" s="119" t="str">
        <f>D611</f>
        <v>льготный тариф на питьевую воду для населения( с учетом НДС)</v>
      </c>
      <c r="E615" s="51">
        <f>E614*1.18</f>
        <v>29.334799999999998</v>
      </c>
      <c r="F615" s="51">
        <f t="shared" ref="F615:G615" si="400">F614*1.18</f>
        <v>29.334799999999998</v>
      </c>
      <c r="G615" s="51">
        <f t="shared" si="400"/>
        <v>30.809799999999999</v>
      </c>
      <c r="H615" s="52">
        <f t="shared" si="393"/>
        <v>100</v>
      </c>
      <c r="I615" s="52">
        <f t="shared" si="394"/>
        <v>105.02815768302494</v>
      </c>
      <c r="J615" s="51">
        <f t="shared" si="398"/>
        <v>30.809799999999999</v>
      </c>
      <c r="K615" s="51">
        <v>30.81</v>
      </c>
      <c r="L615" s="51">
        <v>32.130000000000003</v>
      </c>
      <c r="M615" s="52">
        <f>K615/J615*100</f>
        <v>100.00064914410349</v>
      </c>
      <c r="N615" s="53">
        <f t="shared" si="396"/>
        <v>104.28432327166506</v>
      </c>
      <c r="O615" s="51">
        <v>32.68</v>
      </c>
      <c r="P615" s="51">
        <v>33.17</v>
      </c>
      <c r="Q615" s="52">
        <f t="shared" si="388"/>
        <v>101.71179582944288</v>
      </c>
      <c r="R615" s="52">
        <f t="shared" si="389"/>
        <v>101.49938800489598</v>
      </c>
      <c r="S615" s="143">
        <f t="shared" si="390"/>
        <v>33.17</v>
      </c>
      <c r="T615" s="121">
        <v>35.03</v>
      </c>
      <c r="U615" s="144">
        <f t="shared" si="391"/>
        <v>100</v>
      </c>
      <c r="V615" s="144">
        <f t="shared" si="392"/>
        <v>105.60747663551402</v>
      </c>
      <c r="W615" s="198"/>
    </row>
    <row r="616" spans="1:23" ht="36" customHeight="1">
      <c r="A616" s="198"/>
      <c r="B616" s="89"/>
      <c r="C616" s="198"/>
      <c r="D616" s="119" t="s">
        <v>21</v>
      </c>
      <c r="E616" s="51">
        <v>14.19</v>
      </c>
      <c r="F616" s="51">
        <v>14.19</v>
      </c>
      <c r="G616" s="51">
        <v>14.9</v>
      </c>
      <c r="H616" s="52">
        <f t="shared" si="393"/>
        <v>100</v>
      </c>
      <c r="I616" s="52">
        <f t="shared" si="394"/>
        <v>105.00352360817477</v>
      </c>
      <c r="J616" s="51">
        <f t="shared" si="398"/>
        <v>14.9</v>
      </c>
      <c r="K616" s="51">
        <v>14.9</v>
      </c>
      <c r="L616" s="51">
        <v>15.65</v>
      </c>
      <c r="M616" s="52">
        <f t="shared" si="395"/>
        <v>100</v>
      </c>
      <c r="N616" s="53">
        <f t="shared" si="396"/>
        <v>105.03355704697988</v>
      </c>
      <c r="O616" s="51">
        <f t="shared" si="397"/>
        <v>15.65</v>
      </c>
      <c r="P616" s="51">
        <v>18.559999999999999</v>
      </c>
      <c r="Q616" s="52">
        <f t="shared" si="388"/>
        <v>100</v>
      </c>
      <c r="R616" s="52">
        <f t="shared" si="389"/>
        <v>118.59424920127795</v>
      </c>
      <c r="S616" s="143">
        <f t="shared" si="390"/>
        <v>18.559999999999999</v>
      </c>
      <c r="T616" s="121">
        <v>20.27</v>
      </c>
      <c r="U616" s="144">
        <f t="shared" si="391"/>
        <v>100</v>
      </c>
      <c r="V616" s="144">
        <f t="shared" si="392"/>
        <v>109.21336206896552</v>
      </c>
      <c r="W616" s="198"/>
    </row>
    <row r="617" spans="1:23" ht="36" customHeight="1">
      <c r="A617" s="199"/>
      <c r="B617" s="89"/>
      <c r="C617" s="199"/>
      <c r="D617" s="119" t="str">
        <f>D613</f>
        <v>льготный тариф на водоотведение для населения( с учетом НДС)</v>
      </c>
      <c r="E617" s="51">
        <f>E616*1.18</f>
        <v>16.744199999999999</v>
      </c>
      <c r="F617" s="51">
        <f t="shared" ref="F617:G617" si="401">F616*1.18</f>
        <v>16.744199999999999</v>
      </c>
      <c r="G617" s="51">
        <f t="shared" si="401"/>
        <v>17.582000000000001</v>
      </c>
      <c r="H617" s="52">
        <f t="shared" si="393"/>
        <v>100</v>
      </c>
      <c r="I617" s="52">
        <f t="shared" si="394"/>
        <v>105.00352360817477</v>
      </c>
      <c r="J617" s="51">
        <f t="shared" si="398"/>
        <v>17.582000000000001</v>
      </c>
      <c r="K617" s="51">
        <v>17.579999999999998</v>
      </c>
      <c r="L617" s="51">
        <v>18.34</v>
      </c>
      <c r="M617" s="52">
        <f t="shared" si="395"/>
        <v>99.988624729837312</v>
      </c>
      <c r="N617" s="53">
        <f t="shared" si="396"/>
        <v>104.3230944254835</v>
      </c>
      <c r="O617" s="51">
        <v>18.649999999999999</v>
      </c>
      <c r="P617" s="51">
        <v>18.920000000000002</v>
      </c>
      <c r="Q617" s="52">
        <f t="shared" si="388"/>
        <v>101.69029443838605</v>
      </c>
      <c r="R617" s="52">
        <f t="shared" si="389"/>
        <v>101.44772117962468</v>
      </c>
      <c r="S617" s="143">
        <f t="shared" si="390"/>
        <v>18.920000000000002</v>
      </c>
      <c r="T617" s="121">
        <v>19.98</v>
      </c>
      <c r="U617" s="144">
        <f t="shared" si="391"/>
        <v>100</v>
      </c>
      <c r="V617" s="144">
        <f t="shared" si="392"/>
        <v>105.60253699788582</v>
      </c>
      <c r="W617" s="198"/>
    </row>
    <row r="618" spans="1:23" ht="36.75" customHeight="1">
      <c r="A618" s="200">
        <v>7</v>
      </c>
      <c r="B618" s="89"/>
      <c r="C618" s="200" t="s">
        <v>270</v>
      </c>
      <c r="D618" s="119" t="s">
        <v>20</v>
      </c>
      <c r="E618" s="51">
        <v>23.89</v>
      </c>
      <c r="F618" s="51">
        <v>23.89</v>
      </c>
      <c r="G618" s="51">
        <v>25.08</v>
      </c>
      <c r="H618" s="52">
        <f t="shared" si="393"/>
        <v>100</v>
      </c>
      <c r="I618" s="52">
        <f t="shared" si="394"/>
        <v>104.98116366680618</v>
      </c>
      <c r="J618" s="51">
        <f t="shared" si="398"/>
        <v>25.08</v>
      </c>
      <c r="K618" s="51">
        <v>25.08</v>
      </c>
      <c r="L618" s="51">
        <v>27.23</v>
      </c>
      <c r="M618" s="52">
        <f t="shared" si="395"/>
        <v>100</v>
      </c>
      <c r="N618" s="53">
        <f t="shared" si="396"/>
        <v>108.5725677830941</v>
      </c>
      <c r="O618" s="51">
        <f t="shared" si="397"/>
        <v>27.23</v>
      </c>
      <c r="P618" s="51">
        <v>27.63</v>
      </c>
      <c r="Q618" s="52">
        <f t="shared" si="388"/>
        <v>100</v>
      </c>
      <c r="R618" s="52">
        <f t="shared" si="389"/>
        <v>101.46896804994492</v>
      </c>
      <c r="S618" s="143">
        <f t="shared" si="390"/>
        <v>27.63</v>
      </c>
      <c r="T618" s="121">
        <v>29.23</v>
      </c>
      <c r="U618" s="144">
        <f>S618/P618*100</f>
        <v>100</v>
      </c>
      <c r="V618" s="144">
        <f t="shared" si="392"/>
        <v>105.79080709373869</v>
      </c>
      <c r="W618" s="198"/>
    </row>
    <row r="619" spans="1:23" ht="36.75" customHeight="1">
      <c r="A619" s="200"/>
      <c r="B619" s="89"/>
      <c r="C619" s="200"/>
      <c r="D619" s="119" t="str">
        <f>D615</f>
        <v>льготный тариф на питьевую воду для населения( с учетом НДС)</v>
      </c>
      <c r="E619" s="51">
        <f>E618*1.18</f>
        <v>28.190200000000001</v>
      </c>
      <c r="F619" s="51">
        <f t="shared" ref="F619" si="402">F618*1.18</f>
        <v>28.190200000000001</v>
      </c>
      <c r="G619" s="51">
        <v>29.6</v>
      </c>
      <c r="H619" s="52">
        <f t="shared" si="393"/>
        <v>100</v>
      </c>
      <c r="I619" s="52">
        <f t="shared" si="394"/>
        <v>105.00102872629495</v>
      </c>
      <c r="J619" s="51">
        <f t="shared" si="398"/>
        <v>29.6</v>
      </c>
      <c r="K619" s="51">
        <v>29.6</v>
      </c>
      <c r="L619" s="51">
        <v>30.87</v>
      </c>
      <c r="M619" s="52">
        <f t="shared" si="395"/>
        <v>100</v>
      </c>
      <c r="N619" s="53">
        <f t="shared" si="396"/>
        <v>104.29054054054055</v>
      </c>
      <c r="O619" s="51">
        <v>31.39</v>
      </c>
      <c r="P619" s="51">
        <v>31.86</v>
      </c>
      <c r="Q619" s="52">
        <f t="shared" si="388"/>
        <v>101.68448331713637</v>
      </c>
      <c r="R619" s="52">
        <f t="shared" si="389"/>
        <v>101.49729213125198</v>
      </c>
      <c r="S619" s="143">
        <f t="shared" si="390"/>
        <v>31.86</v>
      </c>
      <c r="T619" s="121">
        <v>33.65</v>
      </c>
      <c r="U619" s="144">
        <f t="shared" si="391"/>
        <v>100</v>
      </c>
      <c r="V619" s="144">
        <f t="shared" si="392"/>
        <v>105.61833019460138</v>
      </c>
      <c r="W619" s="198"/>
    </row>
    <row r="620" spans="1:23" ht="27.75" customHeight="1">
      <c r="A620" s="200"/>
      <c r="B620" s="89"/>
      <c r="C620" s="200"/>
      <c r="D620" s="119" t="s">
        <v>21</v>
      </c>
      <c r="E620" s="51">
        <v>10.119999999999999</v>
      </c>
      <c r="F620" s="51">
        <v>10.119999999999999</v>
      </c>
      <c r="G620" s="51">
        <v>11.64</v>
      </c>
      <c r="H620" s="52">
        <f t="shared" si="393"/>
        <v>100</v>
      </c>
      <c r="I620" s="52">
        <f t="shared" si="394"/>
        <v>115.01976284584983</v>
      </c>
      <c r="J620" s="51">
        <f t="shared" si="398"/>
        <v>11.64</v>
      </c>
      <c r="K620" s="51">
        <v>11.64</v>
      </c>
      <c r="L620" s="51">
        <v>14.18</v>
      </c>
      <c r="M620" s="52">
        <f t="shared" si="395"/>
        <v>100</v>
      </c>
      <c r="N620" s="53">
        <f t="shared" si="396"/>
        <v>121.82130584192439</v>
      </c>
      <c r="O620" s="51">
        <f t="shared" si="397"/>
        <v>14.18</v>
      </c>
      <c r="P620" s="51">
        <v>15.94</v>
      </c>
      <c r="Q620" s="52">
        <f t="shared" si="388"/>
        <v>100</v>
      </c>
      <c r="R620" s="52">
        <f t="shared" si="389"/>
        <v>112.41184767277856</v>
      </c>
      <c r="S620" s="143">
        <f t="shared" si="390"/>
        <v>15.94</v>
      </c>
      <c r="T620" s="121">
        <v>17.02</v>
      </c>
      <c r="U620" s="144">
        <f t="shared" si="391"/>
        <v>100</v>
      </c>
      <c r="V620" s="144">
        <f t="shared" si="392"/>
        <v>106.7754077791719</v>
      </c>
      <c r="W620" s="198"/>
    </row>
    <row r="621" spans="1:23" ht="27.75" customHeight="1">
      <c r="A621" s="200"/>
      <c r="B621" s="89"/>
      <c r="C621" s="200"/>
      <c r="D621" s="119" t="s">
        <v>271</v>
      </c>
      <c r="E621" s="51">
        <v>11.29</v>
      </c>
      <c r="F621" s="51">
        <v>11.29</v>
      </c>
      <c r="G621" s="51">
        <v>11.85</v>
      </c>
      <c r="H621" s="52">
        <f t="shared" si="393"/>
        <v>100</v>
      </c>
      <c r="I621" s="52">
        <f t="shared" si="394"/>
        <v>104.96014171833481</v>
      </c>
      <c r="J621" s="51">
        <f t="shared" si="398"/>
        <v>11.85</v>
      </c>
      <c r="K621" s="51">
        <v>11.85</v>
      </c>
      <c r="L621" s="51">
        <v>12.35</v>
      </c>
      <c r="M621" s="52">
        <f t="shared" si="395"/>
        <v>100</v>
      </c>
      <c r="N621" s="53">
        <f t="shared" si="396"/>
        <v>104.21940928270041</v>
      </c>
      <c r="O621" s="51">
        <v>12.56</v>
      </c>
      <c r="P621" s="51">
        <v>12.76</v>
      </c>
      <c r="Q621" s="52">
        <f t="shared" si="388"/>
        <v>101.70040485829961</v>
      </c>
      <c r="R621" s="52">
        <f t="shared" si="389"/>
        <v>101.59235668789808</v>
      </c>
      <c r="S621" s="143">
        <f t="shared" si="390"/>
        <v>12.76</v>
      </c>
      <c r="T621" s="121">
        <v>13.48</v>
      </c>
      <c r="U621" s="144">
        <f t="shared" si="391"/>
        <v>100</v>
      </c>
      <c r="V621" s="144">
        <f t="shared" si="392"/>
        <v>105.64263322884014</v>
      </c>
      <c r="W621" s="198"/>
    </row>
    <row r="622" spans="1:23" ht="27" customHeight="1">
      <c r="A622" s="200">
        <v>8</v>
      </c>
      <c r="B622" s="89"/>
      <c r="C622" s="200" t="s">
        <v>92</v>
      </c>
      <c r="D622" s="119" t="s">
        <v>20</v>
      </c>
      <c r="E622" s="51">
        <v>36.409999999999997</v>
      </c>
      <c r="F622" s="51">
        <v>36.409999999999997</v>
      </c>
      <c r="G622" s="51">
        <v>38.25</v>
      </c>
      <c r="H622" s="52">
        <f t="shared" si="393"/>
        <v>100</v>
      </c>
      <c r="I622" s="52">
        <f t="shared" si="394"/>
        <v>105.05355671518815</v>
      </c>
      <c r="J622" s="51">
        <f t="shared" si="398"/>
        <v>38.25</v>
      </c>
      <c r="K622" s="51">
        <v>35.31</v>
      </c>
      <c r="L622" s="51">
        <v>35.31</v>
      </c>
      <c r="M622" s="52">
        <f t="shared" si="395"/>
        <v>92.313725490196092</v>
      </c>
      <c r="N622" s="53">
        <f t="shared" si="396"/>
        <v>100</v>
      </c>
      <c r="O622" s="51">
        <f t="shared" si="397"/>
        <v>35.31</v>
      </c>
      <c r="P622" s="51">
        <v>39.75</v>
      </c>
      <c r="Q622" s="52">
        <f t="shared" si="388"/>
        <v>100</v>
      </c>
      <c r="R622" s="52">
        <f t="shared" si="389"/>
        <v>112.57434154630414</v>
      </c>
      <c r="S622" s="143">
        <f t="shared" si="390"/>
        <v>39.75</v>
      </c>
      <c r="T622" s="121">
        <v>40.130000000000003</v>
      </c>
      <c r="U622" s="144">
        <f t="shared" si="391"/>
        <v>100</v>
      </c>
      <c r="V622" s="144">
        <f t="shared" si="392"/>
        <v>100.9559748427673</v>
      </c>
      <c r="W622" s="198"/>
    </row>
    <row r="623" spans="1:23" ht="29.25" customHeight="1">
      <c r="A623" s="200"/>
      <c r="B623" s="89"/>
      <c r="C623" s="200"/>
      <c r="D623" s="119" t="s">
        <v>21</v>
      </c>
      <c r="E623" s="51">
        <v>33.75</v>
      </c>
      <c r="F623" s="51">
        <v>33.75</v>
      </c>
      <c r="G623" s="51">
        <v>38.81</v>
      </c>
      <c r="H623" s="52">
        <f t="shared" si="393"/>
        <v>100</v>
      </c>
      <c r="I623" s="52">
        <f t="shared" si="394"/>
        <v>114.9925925925926</v>
      </c>
      <c r="J623" s="51">
        <f t="shared" si="398"/>
        <v>38.81</v>
      </c>
      <c r="K623" s="51">
        <v>38.81</v>
      </c>
      <c r="L623" s="51">
        <v>41.51</v>
      </c>
      <c r="M623" s="52">
        <f t="shared" si="395"/>
        <v>100</v>
      </c>
      <c r="N623" s="53">
        <f t="shared" si="396"/>
        <v>106.95696985313063</v>
      </c>
      <c r="O623" s="51">
        <f t="shared" si="397"/>
        <v>41.51</v>
      </c>
      <c r="P623" s="51">
        <v>42.21</v>
      </c>
      <c r="Q623" s="52">
        <f t="shared" si="388"/>
        <v>100</v>
      </c>
      <c r="R623" s="52">
        <f t="shared" si="389"/>
        <v>101.68634064080946</v>
      </c>
      <c r="S623" s="143">
        <f t="shared" si="390"/>
        <v>42.21</v>
      </c>
      <c r="T623" s="121">
        <v>49.92</v>
      </c>
      <c r="U623" s="144">
        <f t="shared" si="391"/>
        <v>100</v>
      </c>
      <c r="V623" s="144">
        <f t="shared" si="392"/>
        <v>118.26581378820184</v>
      </c>
      <c r="W623" s="198"/>
    </row>
    <row r="624" spans="1:23" ht="33" customHeight="1">
      <c r="A624" s="200"/>
      <c r="B624" s="89"/>
      <c r="C624" s="200"/>
      <c r="D624" s="119" t="s">
        <v>74</v>
      </c>
      <c r="E624" s="51">
        <v>31.37</v>
      </c>
      <c r="F624" s="51">
        <v>31.37</v>
      </c>
      <c r="G624" s="51">
        <v>32.94</v>
      </c>
      <c r="H624" s="52">
        <f t="shared" si="393"/>
        <v>100</v>
      </c>
      <c r="I624" s="52">
        <f t="shared" si="394"/>
        <v>105.00478163850812</v>
      </c>
      <c r="J624" s="51">
        <f t="shared" si="398"/>
        <v>32.94</v>
      </c>
      <c r="K624" s="51">
        <v>32.94</v>
      </c>
      <c r="L624" s="51">
        <v>34.36</v>
      </c>
      <c r="M624" s="52">
        <f t="shared" si="395"/>
        <v>100</v>
      </c>
      <c r="N624" s="53">
        <f t="shared" si="396"/>
        <v>104.31086824529447</v>
      </c>
      <c r="O624" s="51">
        <v>34.94</v>
      </c>
      <c r="P624" s="51">
        <v>35.47</v>
      </c>
      <c r="Q624" s="52">
        <f t="shared" si="388"/>
        <v>101.68800931315482</v>
      </c>
      <c r="R624" s="52">
        <f t="shared" si="389"/>
        <v>101.51688609044076</v>
      </c>
      <c r="S624" s="143">
        <f t="shared" si="390"/>
        <v>35.47</v>
      </c>
      <c r="T624" s="121">
        <v>37.46</v>
      </c>
      <c r="U624" s="144">
        <f t="shared" si="391"/>
        <v>100</v>
      </c>
      <c r="V624" s="144">
        <f t="shared" si="392"/>
        <v>105.61037496475896</v>
      </c>
      <c r="W624" s="199"/>
    </row>
    <row r="625" spans="1:23" ht="37.5" customHeight="1">
      <c r="A625" s="89">
        <v>9</v>
      </c>
      <c r="B625" s="89"/>
      <c r="C625" s="89" t="s">
        <v>93</v>
      </c>
      <c r="D625" s="119" t="s">
        <v>20</v>
      </c>
      <c r="E625" s="51">
        <v>15.03</v>
      </c>
      <c r="F625" s="51">
        <v>15.03</v>
      </c>
      <c r="G625" s="51">
        <v>15.8</v>
      </c>
      <c r="H625" s="52">
        <f t="shared" si="393"/>
        <v>100</v>
      </c>
      <c r="I625" s="52">
        <f t="shared" si="394"/>
        <v>105.1230871590153</v>
      </c>
      <c r="J625" s="51">
        <f t="shared" si="398"/>
        <v>15.8</v>
      </c>
      <c r="K625" s="51">
        <v>15.8</v>
      </c>
      <c r="L625" s="51">
        <v>16.2</v>
      </c>
      <c r="M625" s="52">
        <f t="shared" si="395"/>
        <v>100</v>
      </c>
      <c r="N625" s="53">
        <f t="shared" si="396"/>
        <v>102.53164556962024</v>
      </c>
      <c r="O625" s="51">
        <f t="shared" si="397"/>
        <v>16.2</v>
      </c>
      <c r="P625" s="51">
        <v>16.36</v>
      </c>
      <c r="Q625" s="52">
        <f t="shared" si="388"/>
        <v>100</v>
      </c>
      <c r="R625" s="52">
        <f t="shared" si="389"/>
        <v>100.98765432098766</v>
      </c>
      <c r="S625" s="143">
        <f t="shared" si="390"/>
        <v>16.36</v>
      </c>
      <c r="T625" s="121">
        <v>17.09</v>
      </c>
      <c r="U625" s="144">
        <f t="shared" si="391"/>
        <v>100</v>
      </c>
      <c r="V625" s="144">
        <f t="shared" si="392"/>
        <v>104.46210268948654</v>
      </c>
      <c r="W625" s="200" t="s">
        <v>515</v>
      </c>
    </row>
    <row r="626" spans="1:23" ht="48" customHeight="1">
      <c r="A626" s="89">
        <v>10</v>
      </c>
      <c r="B626" s="89"/>
      <c r="C626" s="89" t="s">
        <v>176</v>
      </c>
      <c r="D626" s="119" t="s">
        <v>20</v>
      </c>
      <c r="E626" s="51">
        <v>11.56</v>
      </c>
      <c r="F626" s="51">
        <v>11.56</v>
      </c>
      <c r="G626" s="51">
        <v>11.93</v>
      </c>
      <c r="H626" s="52">
        <f t="shared" si="393"/>
        <v>100</v>
      </c>
      <c r="I626" s="52">
        <f t="shared" si="394"/>
        <v>103.20069204152249</v>
      </c>
      <c r="J626" s="51">
        <f t="shared" si="398"/>
        <v>11.93</v>
      </c>
      <c r="K626" s="51">
        <v>11.93</v>
      </c>
      <c r="L626" s="51">
        <v>12.33</v>
      </c>
      <c r="M626" s="52">
        <f t="shared" si="395"/>
        <v>100</v>
      </c>
      <c r="N626" s="53">
        <f t="shared" si="396"/>
        <v>103.35289186923721</v>
      </c>
      <c r="O626" s="51">
        <f t="shared" si="397"/>
        <v>12.33</v>
      </c>
      <c r="P626" s="51">
        <v>12.36</v>
      </c>
      <c r="Q626" s="52">
        <f t="shared" si="388"/>
        <v>100</v>
      </c>
      <c r="R626" s="52">
        <f t="shared" si="389"/>
        <v>100.24330900243308</v>
      </c>
      <c r="S626" s="143">
        <f t="shared" si="390"/>
        <v>12.36</v>
      </c>
      <c r="T626" s="121">
        <v>12.79</v>
      </c>
      <c r="U626" s="144">
        <f t="shared" si="391"/>
        <v>100</v>
      </c>
      <c r="V626" s="144">
        <f>T626/S626*100</f>
        <v>103.47896440129449</v>
      </c>
      <c r="W626" s="200"/>
    </row>
    <row r="627" spans="1:23" ht="38.25" customHeight="1">
      <c r="A627" s="89">
        <v>11</v>
      </c>
      <c r="B627" s="89"/>
      <c r="C627" s="89" t="s">
        <v>94</v>
      </c>
      <c r="D627" s="119" t="s">
        <v>20</v>
      </c>
      <c r="E627" s="51">
        <v>18.97</v>
      </c>
      <c r="F627" s="51">
        <v>18.97</v>
      </c>
      <c r="G627" s="51">
        <v>19.940000000000001</v>
      </c>
      <c r="H627" s="52">
        <f t="shared" si="393"/>
        <v>100</v>
      </c>
      <c r="I627" s="52">
        <f t="shared" si="394"/>
        <v>105.11333684765421</v>
      </c>
      <c r="J627" s="51">
        <f t="shared" si="398"/>
        <v>19.940000000000001</v>
      </c>
      <c r="K627" s="51">
        <v>19.940000000000001</v>
      </c>
      <c r="L627" s="51">
        <v>20.79</v>
      </c>
      <c r="M627" s="52">
        <f t="shared" si="395"/>
        <v>100</v>
      </c>
      <c r="N627" s="53">
        <f t="shared" si="396"/>
        <v>104.26278836509528</v>
      </c>
      <c r="O627" s="51">
        <v>20.260000000000002</v>
      </c>
      <c r="P627" s="51">
        <v>20.260000000000002</v>
      </c>
      <c r="Q627" s="52">
        <f t="shared" si="388"/>
        <v>97.450697450697461</v>
      </c>
      <c r="R627" s="52">
        <f t="shared" si="389"/>
        <v>100</v>
      </c>
      <c r="S627" s="143">
        <f t="shared" si="390"/>
        <v>20.260000000000002</v>
      </c>
      <c r="T627" s="121">
        <v>20.99</v>
      </c>
      <c r="U627" s="144">
        <f t="shared" si="391"/>
        <v>100</v>
      </c>
      <c r="V627" s="144">
        <f t="shared" si="392"/>
        <v>103.6031589338598</v>
      </c>
      <c r="W627" s="200"/>
    </row>
    <row r="628" spans="1:23" ht="52.5" customHeight="1">
      <c r="A628" s="89">
        <v>12</v>
      </c>
      <c r="B628" s="89"/>
      <c r="C628" s="89" t="s">
        <v>95</v>
      </c>
      <c r="D628" s="119" t="s">
        <v>20</v>
      </c>
      <c r="E628" s="51">
        <v>20.28</v>
      </c>
      <c r="F628" s="51">
        <v>20.28</v>
      </c>
      <c r="G628" s="51">
        <v>21.3</v>
      </c>
      <c r="H628" s="52">
        <f t="shared" si="393"/>
        <v>100</v>
      </c>
      <c r="I628" s="52">
        <f t="shared" si="394"/>
        <v>105.02958579881656</v>
      </c>
      <c r="J628" s="51">
        <f t="shared" si="398"/>
        <v>21.3</v>
      </c>
      <c r="K628" s="51">
        <v>21.3</v>
      </c>
      <c r="L628" s="51">
        <v>22.21</v>
      </c>
      <c r="M628" s="52">
        <f t="shared" si="395"/>
        <v>100</v>
      </c>
      <c r="N628" s="53">
        <f t="shared" si="396"/>
        <v>104.27230046948357</v>
      </c>
      <c r="O628" s="51">
        <f t="shared" si="397"/>
        <v>22.21</v>
      </c>
      <c r="P628" s="51">
        <v>22.25</v>
      </c>
      <c r="Q628" s="52">
        <f t="shared" si="388"/>
        <v>100</v>
      </c>
      <c r="R628" s="52">
        <f t="shared" si="389"/>
        <v>100.18009905447995</v>
      </c>
      <c r="S628" s="143">
        <v>15.56</v>
      </c>
      <c r="T628" s="121">
        <v>15.56</v>
      </c>
      <c r="U628" s="144">
        <f t="shared" si="391"/>
        <v>69.932584269662925</v>
      </c>
      <c r="V628" s="144">
        <f t="shared" si="392"/>
        <v>100</v>
      </c>
      <c r="W628" s="200"/>
    </row>
    <row r="629" spans="1:23" ht="57.75" customHeight="1">
      <c r="A629" s="89">
        <v>13</v>
      </c>
      <c r="B629" s="89"/>
      <c r="C629" s="89" t="s">
        <v>96</v>
      </c>
      <c r="D629" s="119" t="s">
        <v>20</v>
      </c>
      <c r="E629" s="51">
        <v>11.68</v>
      </c>
      <c r="F629" s="51">
        <v>11.68</v>
      </c>
      <c r="G629" s="51">
        <v>12.27</v>
      </c>
      <c r="H629" s="52">
        <f t="shared" si="393"/>
        <v>100</v>
      </c>
      <c r="I629" s="52">
        <f t="shared" si="394"/>
        <v>105.05136986301369</v>
      </c>
      <c r="J629" s="51">
        <f t="shared" si="398"/>
        <v>12.27</v>
      </c>
      <c r="K629" s="51">
        <v>12.27</v>
      </c>
      <c r="L629" s="51">
        <v>12.79</v>
      </c>
      <c r="M629" s="52">
        <f t="shared" si="395"/>
        <v>100</v>
      </c>
      <c r="N629" s="53">
        <f t="shared" si="396"/>
        <v>104.23797881010594</v>
      </c>
      <c r="O629" s="51">
        <f t="shared" si="397"/>
        <v>12.79</v>
      </c>
      <c r="P629" s="51">
        <v>12.99</v>
      </c>
      <c r="Q629" s="52">
        <f t="shared" si="388"/>
        <v>100</v>
      </c>
      <c r="R629" s="52">
        <f t="shared" si="389"/>
        <v>101.56372165754497</v>
      </c>
      <c r="S629" s="143">
        <f t="shared" si="390"/>
        <v>12.99</v>
      </c>
      <c r="T629" s="121">
        <v>13.71</v>
      </c>
      <c r="U629" s="144">
        <f t="shared" si="391"/>
        <v>100</v>
      </c>
      <c r="V629" s="144">
        <f t="shared" si="392"/>
        <v>105.54272517321017</v>
      </c>
      <c r="W629" s="142" t="str">
        <f>W596</f>
        <v>Постановление Департамента энергетики и тарифов Ивановской области от 17.12.2019 № 56-к/11</v>
      </c>
    </row>
    <row r="630" spans="1:23">
      <c r="A630" s="201" t="s">
        <v>36</v>
      </c>
      <c r="B630" s="202"/>
      <c r="C630" s="202"/>
      <c r="D630" s="202"/>
      <c r="E630" s="202"/>
      <c r="F630" s="202"/>
      <c r="G630" s="202"/>
      <c r="H630" s="202"/>
      <c r="I630" s="202"/>
      <c r="J630" s="202"/>
      <c r="K630" s="202"/>
      <c r="L630" s="202"/>
      <c r="M630" s="202"/>
      <c r="N630" s="202"/>
      <c r="O630" s="202"/>
      <c r="P630" s="202"/>
      <c r="Q630" s="202"/>
      <c r="R630" s="202"/>
      <c r="S630" s="202"/>
      <c r="T630" s="202"/>
      <c r="U630" s="202"/>
      <c r="V630" s="202"/>
      <c r="W630" s="203"/>
    </row>
    <row r="631" spans="1:23" ht="44.25" customHeight="1">
      <c r="A631" s="197">
        <v>1</v>
      </c>
      <c r="B631" s="89"/>
      <c r="C631" s="197" t="s">
        <v>55</v>
      </c>
      <c r="D631" s="119" t="s">
        <v>20</v>
      </c>
      <c r="E631" s="91">
        <v>28.55</v>
      </c>
      <c r="F631" s="91">
        <v>28.55</v>
      </c>
      <c r="G631" s="91">
        <v>29.7</v>
      </c>
      <c r="H631" s="92">
        <f>E631/F631*100</f>
        <v>100</v>
      </c>
      <c r="I631" s="92">
        <f>G631/E631*100</f>
        <v>104.02802101576181</v>
      </c>
      <c r="J631" s="51">
        <v>29.7</v>
      </c>
      <c r="K631" s="51">
        <v>29.7</v>
      </c>
      <c r="L631" s="51">
        <v>37.630000000000003</v>
      </c>
      <c r="M631" s="52">
        <f>J631/K631*100</f>
        <v>100</v>
      </c>
      <c r="N631" s="53">
        <f>L631/J631*100</f>
        <v>126.70033670033672</v>
      </c>
      <c r="O631" s="91">
        <v>33.04</v>
      </c>
      <c r="P631" s="91">
        <v>35.14</v>
      </c>
      <c r="Q631" s="99">
        <f>O631/L631</f>
        <v>0.87802285410576664</v>
      </c>
      <c r="R631" s="99">
        <f>P631/O631</f>
        <v>1.0635593220338984</v>
      </c>
      <c r="S631" s="109">
        <v>32.04</v>
      </c>
      <c r="T631" s="109">
        <v>32.04</v>
      </c>
      <c r="U631" s="109">
        <f>S631/P631*100</f>
        <v>91.178144564598739</v>
      </c>
      <c r="V631" s="109">
        <f>T631/S631*100</f>
        <v>100</v>
      </c>
      <c r="W631" s="197" t="s">
        <v>543</v>
      </c>
    </row>
    <row r="632" spans="1:23" ht="30" customHeight="1">
      <c r="A632" s="199"/>
      <c r="B632" s="89"/>
      <c r="C632" s="199"/>
      <c r="D632" s="163" t="s">
        <v>24</v>
      </c>
      <c r="E632" s="51" t="s">
        <v>31</v>
      </c>
      <c r="F632" s="51" t="s">
        <v>31</v>
      </c>
      <c r="G632" s="51" t="s">
        <v>31</v>
      </c>
      <c r="H632" s="52" t="s">
        <v>31</v>
      </c>
      <c r="I632" s="52" t="s">
        <v>31</v>
      </c>
      <c r="J632" s="51" t="s">
        <v>31</v>
      </c>
      <c r="K632" s="51">
        <v>29.7</v>
      </c>
      <c r="L632" s="51">
        <v>30.98</v>
      </c>
      <c r="M632" s="52" t="s">
        <v>31</v>
      </c>
      <c r="N632" s="53">
        <f>L632/K632*100</f>
        <v>104.3097643097643</v>
      </c>
      <c r="O632" s="51">
        <v>30.98</v>
      </c>
      <c r="P632" s="51">
        <v>31.44</v>
      </c>
      <c r="Q632" s="54">
        <f t="shared" ref="Q632:Q634" si="403">O632/L632</f>
        <v>1</v>
      </c>
      <c r="R632" s="54">
        <f t="shared" ref="R632:R634" si="404">P632/O632</f>
        <v>1.0148482892188508</v>
      </c>
      <c r="S632" s="109">
        <v>31.44</v>
      </c>
      <c r="T632" s="109">
        <v>32.04</v>
      </c>
      <c r="U632" s="109">
        <f t="shared" ref="U632:U651" si="405">S632/P632*100</f>
        <v>100</v>
      </c>
      <c r="V632" s="109">
        <f t="shared" ref="V632:V651" si="406">T632/S632*100</f>
        <v>101.90839694656488</v>
      </c>
      <c r="W632" s="198"/>
    </row>
    <row r="633" spans="1:23" ht="42.75" customHeight="1">
      <c r="A633" s="197">
        <v>2</v>
      </c>
      <c r="B633" s="89"/>
      <c r="C633" s="197" t="s">
        <v>145</v>
      </c>
      <c r="D633" s="119" t="s">
        <v>21</v>
      </c>
      <c r="E633" s="104">
        <v>48.85</v>
      </c>
      <c r="F633" s="104">
        <v>48.85</v>
      </c>
      <c r="G633" s="104">
        <v>53.68</v>
      </c>
      <c r="H633" s="104">
        <v>100</v>
      </c>
      <c r="I633" s="104">
        <f>G633/E633*100</f>
        <v>109.88741044012282</v>
      </c>
      <c r="J633" s="104">
        <v>53.68</v>
      </c>
      <c r="K633" s="104">
        <v>53.68</v>
      </c>
      <c r="L633" s="104">
        <v>65.38</v>
      </c>
      <c r="M633" s="104">
        <v>100</v>
      </c>
      <c r="N633" s="105">
        <f>L633/J633*100</f>
        <v>121.79582712369597</v>
      </c>
      <c r="O633" s="51">
        <v>65.239999999999995</v>
      </c>
      <c r="P633" s="51">
        <v>65.239999999999995</v>
      </c>
      <c r="Q633" s="106">
        <f>O633/L633</f>
        <v>0.99785867237687365</v>
      </c>
      <c r="R633" s="54">
        <f t="shared" si="404"/>
        <v>1</v>
      </c>
      <c r="S633" s="109">
        <v>65.06</v>
      </c>
      <c r="T633" s="109">
        <v>65.06</v>
      </c>
      <c r="U633" s="109">
        <f t="shared" si="405"/>
        <v>99.724095646842443</v>
      </c>
      <c r="V633" s="109">
        <f t="shared" si="406"/>
        <v>100</v>
      </c>
      <c r="W633" s="198"/>
    </row>
    <row r="634" spans="1:23" ht="31.5" customHeight="1">
      <c r="A634" s="199"/>
      <c r="B634" s="89"/>
      <c r="C634" s="199"/>
      <c r="D634" s="119" t="s">
        <v>74</v>
      </c>
      <c r="E634" s="104">
        <v>48.85</v>
      </c>
      <c r="F634" s="104">
        <v>48.85</v>
      </c>
      <c r="G634" s="104">
        <v>51.3</v>
      </c>
      <c r="H634" s="104">
        <v>100</v>
      </c>
      <c r="I634" s="104">
        <f>G634/E634*100</f>
        <v>105.01535312180141</v>
      </c>
      <c r="J634" s="104">
        <v>51.3</v>
      </c>
      <c r="K634" s="104">
        <v>51.3</v>
      </c>
      <c r="L634" s="104">
        <v>53.51</v>
      </c>
      <c r="M634" s="104">
        <v>100</v>
      </c>
      <c r="N634" s="105">
        <f>L634/J634*100</f>
        <v>104.30799220272904</v>
      </c>
      <c r="O634" s="51">
        <v>53.51</v>
      </c>
      <c r="P634" s="51">
        <v>54.31</v>
      </c>
      <c r="Q634" s="54">
        <f t="shared" si="403"/>
        <v>1</v>
      </c>
      <c r="R634" s="54">
        <f t="shared" si="404"/>
        <v>1.0149504765464401</v>
      </c>
      <c r="S634" s="109">
        <f>P634</f>
        <v>54.31</v>
      </c>
      <c r="T634" s="109">
        <v>57.35</v>
      </c>
      <c r="U634" s="109">
        <f t="shared" si="405"/>
        <v>100</v>
      </c>
      <c r="V634" s="109">
        <f t="shared" si="406"/>
        <v>105.59749585711656</v>
      </c>
      <c r="W634" s="198"/>
    </row>
    <row r="635" spans="1:23" ht="34.5" customHeight="1">
      <c r="A635" s="197">
        <v>3</v>
      </c>
      <c r="B635" s="78"/>
      <c r="C635" s="197" t="s">
        <v>295</v>
      </c>
      <c r="D635" s="119" t="s">
        <v>297</v>
      </c>
      <c r="E635" s="104">
        <v>16.54</v>
      </c>
      <c r="F635" s="104">
        <v>16.54</v>
      </c>
      <c r="G635" s="104">
        <v>18.260000000000002</v>
      </c>
      <c r="H635" s="104">
        <v>100</v>
      </c>
      <c r="I635" s="104">
        <f>G635/E635*100</f>
        <v>110.39903264812577</v>
      </c>
      <c r="J635" s="104">
        <v>13.75</v>
      </c>
      <c r="K635" s="104">
        <v>13.75</v>
      </c>
      <c r="L635" s="104">
        <v>16.13</v>
      </c>
      <c r="M635" s="104">
        <v>100</v>
      </c>
      <c r="N635" s="105">
        <f>L635/J635*100</f>
        <v>117.3090909090909</v>
      </c>
      <c r="O635" s="51">
        <v>16.13</v>
      </c>
      <c r="P635" s="51">
        <v>35.14</v>
      </c>
      <c r="Q635" s="54">
        <f t="shared" ref="Q635:Q641" si="407">O635/L635</f>
        <v>1</v>
      </c>
      <c r="R635" s="54">
        <f t="shared" ref="R635:R641" si="408">P635/O635</f>
        <v>2.1785492870427774</v>
      </c>
      <c r="S635" s="109">
        <v>32.04</v>
      </c>
      <c r="T635" s="109">
        <v>32.04</v>
      </c>
      <c r="U635" s="109">
        <f t="shared" si="405"/>
        <v>91.178144564598739</v>
      </c>
      <c r="V635" s="109">
        <f t="shared" si="406"/>
        <v>100</v>
      </c>
      <c r="W635" s="198"/>
    </row>
    <row r="636" spans="1:23" ht="45.75" customHeight="1">
      <c r="A636" s="198"/>
      <c r="B636" s="78"/>
      <c r="C636" s="198"/>
      <c r="D636" s="119" t="s">
        <v>296</v>
      </c>
      <c r="E636" s="104">
        <v>16.54</v>
      </c>
      <c r="F636" s="104">
        <v>16.54</v>
      </c>
      <c r="G636" s="104">
        <v>17.36</v>
      </c>
      <c r="H636" s="104">
        <v>100</v>
      </c>
      <c r="I636" s="104">
        <f>G636/F636*100</f>
        <v>104.95767835550183</v>
      </c>
      <c r="J636" s="104" t="s">
        <v>31</v>
      </c>
      <c r="K636" s="104">
        <v>13.75</v>
      </c>
      <c r="L636" s="104">
        <v>14.34</v>
      </c>
      <c r="M636" s="104" t="s">
        <v>31</v>
      </c>
      <c r="N636" s="105">
        <f>L636/K636*100</f>
        <v>104.2909090909091</v>
      </c>
      <c r="O636" s="51">
        <v>14.34</v>
      </c>
      <c r="P636" s="51">
        <v>14.56</v>
      </c>
      <c r="Q636" s="54">
        <f t="shared" si="407"/>
        <v>1</v>
      </c>
      <c r="R636" s="54">
        <f t="shared" si="408"/>
        <v>1.0153417015341701</v>
      </c>
      <c r="S636" s="109">
        <f>P636</f>
        <v>14.56</v>
      </c>
      <c r="T636" s="109">
        <v>15.37</v>
      </c>
      <c r="U636" s="109">
        <f t="shared" si="405"/>
        <v>100</v>
      </c>
      <c r="V636" s="109">
        <f t="shared" si="406"/>
        <v>105.56318681318679</v>
      </c>
      <c r="W636" s="198"/>
    </row>
    <row r="637" spans="1:23" ht="50.25" customHeight="1">
      <c r="A637" s="198"/>
      <c r="B637" s="78"/>
      <c r="C637" s="198"/>
      <c r="D637" s="119" t="s">
        <v>294</v>
      </c>
      <c r="E637" s="107">
        <v>12.05</v>
      </c>
      <c r="F637" s="107">
        <v>12.05</v>
      </c>
      <c r="G637" s="107">
        <v>12.64</v>
      </c>
      <c r="H637" s="107">
        <v>100</v>
      </c>
      <c r="I637" s="107">
        <f>G637/F637*100</f>
        <v>104.89626556016599</v>
      </c>
      <c r="J637" s="104">
        <v>12.64</v>
      </c>
      <c r="K637" s="104">
        <v>12.64</v>
      </c>
      <c r="L637" s="104">
        <v>16.13</v>
      </c>
      <c r="M637" s="104">
        <f>K637/J637*100</f>
        <v>100</v>
      </c>
      <c r="N637" s="105">
        <f>L637/K637*100</f>
        <v>127.61075949367087</v>
      </c>
      <c r="O637" s="51">
        <v>16.13</v>
      </c>
      <c r="P637" s="51">
        <v>35.14</v>
      </c>
      <c r="Q637" s="54">
        <f t="shared" si="407"/>
        <v>1</v>
      </c>
      <c r="R637" s="54">
        <f t="shared" si="408"/>
        <v>2.1785492870427774</v>
      </c>
      <c r="S637" s="109">
        <v>32.04</v>
      </c>
      <c r="T637" s="109">
        <v>32.04</v>
      </c>
      <c r="U637" s="109">
        <f t="shared" si="405"/>
        <v>91.178144564598739</v>
      </c>
      <c r="V637" s="109">
        <f t="shared" si="406"/>
        <v>100</v>
      </c>
      <c r="W637" s="198"/>
    </row>
    <row r="638" spans="1:23" ht="62.25" customHeight="1">
      <c r="A638" s="199"/>
      <c r="B638" s="78"/>
      <c r="C638" s="199"/>
      <c r="D638" s="119" t="s">
        <v>298</v>
      </c>
      <c r="E638" s="107" t="s">
        <v>31</v>
      </c>
      <c r="F638" s="107" t="s">
        <v>31</v>
      </c>
      <c r="G638" s="107" t="s">
        <v>31</v>
      </c>
      <c r="H638" s="107" t="s">
        <v>31</v>
      </c>
      <c r="I638" s="107" t="s">
        <v>31</v>
      </c>
      <c r="J638" s="104" t="s">
        <v>31</v>
      </c>
      <c r="K638" s="104">
        <v>12.64</v>
      </c>
      <c r="L638" s="104">
        <v>13.18</v>
      </c>
      <c r="M638" s="104" t="s">
        <v>31</v>
      </c>
      <c r="N638" s="105">
        <f>L638/K638*100</f>
        <v>104.27215189873418</v>
      </c>
      <c r="O638" s="51">
        <v>13.18</v>
      </c>
      <c r="P638" s="51">
        <v>13.38</v>
      </c>
      <c r="Q638" s="54">
        <f t="shared" si="407"/>
        <v>1</v>
      </c>
      <c r="R638" s="54">
        <f t="shared" si="408"/>
        <v>1.0151745068285281</v>
      </c>
      <c r="S638" s="109">
        <f>P638</f>
        <v>13.38</v>
      </c>
      <c r="T638" s="109">
        <v>14.13</v>
      </c>
      <c r="U638" s="109">
        <f t="shared" si="405"/>
        <v>100</v>
      </c>
      <c r="V638" s="109">
        <f t="shared" si="406"/>
        <v>105.60538116591928</v>
      </c>
      <c r="W638" s="198"/>
    </row>
    <row r="639" spans="1:23" ht="62.25" customHeight="1">
      <c r="A639" s="197">
        <v>4</v>
      </c>
      <c r="B639" s="89"/>
      <c r="C639" s="197" t="s">
        <v>258</v>
      </c>
      <c r="D639" s="119" t="s">
        <v>21</v>
      </c>
      <c r="E639" s="104">
        <v>18.27</v>
      </c>
      <c r="F639" s="104">
        <v>18.27</v>
      </c>
      <c r="G639" s="104">
        <v>19.77</v>
      </c>
      <c r="H639" s="104">
        <v>100</v>
      </c>
      <c r="I639" s="104">
        <f t="shared" ref="I639:I642" si="409">G639/E639*100</f>
        <v>108.21018062397371</v>
      </c>
      <c r="J639" s="104">
        <v>19.77</v>
      </c>
      <c r="K639" s="104">
        <v>19.77</v>
      </c>
      <c r="L639" s="104">
        <v>43.33</v>
      </c>
      <c r="M639" s="104">
        <v>100</v>
      </c>
      <c r="N639" s="105">
        <f t="shared" ref="N639:N642" si="410">L639/J639*100</f>
        <v>219.17046029337382</v>
      </c>
      <c r="O639" s="51">
        <v>39.020000000000003</v>
      </c>
      <c r="P639" s="51">
        <v>39.020000000000003</v>
      </c>
      <c r="Q639" s="54">
        <f t="shared" si="407"/>
        <v>0.90053081006231261</v>
      </c>
      <c r="R639" s="54">
        <f t="shared" si="408"/>
        <v>1</v>
      </c>
      <c r="S639" s="109">
        <v>30.82</v>
      </c>
      <c r="T639" s="109">
        <v>30.82</v>
      </c>
      <c r="U639" s="109">
        <f t="shared" si="405"/>
        <v>78.985135827780624</v>
      </c>
      <c r="V639" s="109">
        <f t="shared" si="406"/>
        <v>100</v>
      </c>
      <c r="W639" s="198"/>
    </row>
    <row r="640" spans="1:23" ht="62.25" customHeight="1">
      <c r="A640" s="199"/>
      <c r="B640" s="89"/>
      <c r="C640" s="199"/>
      <c r="D640" s="119" t="s">
        <v>74</v>
      </c>
      <c r="E640" s="104">
        <v>16.7</v>
      </c>
      <c r="F640" s="104">
        <v>16.7</v>
      </c>
      <c r="G640" s="104">
        <v>17.54</v>
      </c>
      <c r="H640" s="104">
        <v>100</v>
      </c>
      <c r="I640" s="104">
        <f t="shared" si="409"/>
        <v>105.02994011976048</v>
      </c>
      <c r="J640" s="104">
        <v>17.54</v>
      </c>
      <c r="K640" s="104">
        <v>17.54</v>
      </c>
      <c r="L640" s="104">
        <v>18.29</v>
      </c>
      <c r="M640" s="104">
        <v>100</v>
      </c>
      <c r="N640" s="105">
        <f t="shared" si="410"/>
        <v>104.27594070695554</v>
      </c>
      <c r="O640" s="51">
        <v>18.29</v>
      </c>
      <c r="P640" s="51">
        <v>18.57</v>
      </c>
      <c r="Q640" s="54">
        <f t="shared" si="407"/>
        <v>1</v>
      </c>
      <c r="R640" s="54">
        <f t="shared" si="408"/>
        <v>1.0153089119737562</v>
      </c>
      <c r="S640" s="109">
        <f>P640</f>
        <v>18.57</v>
      </c>
      <c r="T640" s="109">
        <v>19.61</v>
      </c>
      <c r="U640" s="109">
        <f t="shared" si="405"/>
        <v>100</v>
      </c>
      <c r="V640" s="109">
        <f t="shared" si="406"/>
        <v>105.6004308023694</v>
      </c>
      <c r="W640" s="198"/>
    </row>
    <row r="641" spans="1:23" ht="30" customHeight="1">
      <c r="A641" s="89">
        <v>5</v>
      </c>
      <c r="B641" s="78"/>
      <c r="C641" s="89" t="s">
        <v>56</v>
      </c>
      <c r="D641" s="119" t="s">
        <v>20</v>
      </c>
      <c r="E641" s="104">
        <v>13.37</v>
      </c>
      <c r="F641" s="104">
        <v>13.37</v>
      </c>
      <c r="G641" s="104">
        <v>13.79</v>
      </c>
      <c r="H641" s="104">
        <v>100</v>
      </c>
      <c r="I641" s="104">
        <f t="shared" si="409"/>
        <v>103.1413612565445</v>
      </c>
      <c r="J641" s="104">
        <v>13.79</v>
      </c>
      <c r="K641" s="104">
        <v>13.79</v>
      </c>
      <c r="L641" s="104">
        <v>14.11</v>
      </c>
      <c r="M641" s="104">
        <v>100</v>
      </c>
      <c r="N641" s="105">
        <f t="shared" si="410"/>
        <v>102.32052211747644</v>
      </c>
      <c r="O641" s="51">
        <v>11.71</v>
      </c>
      <c r="P641" s="51">
        <v>11.71</v>
      </c>
      <c r="Q641" s="54">
        <f t="shared" si="407"/>
        <v>0.82990786676116235</v>
      </c>
      <c r="R641" s="54">
        <f t="shared" si="408"/>
        <v>1</v>
      </c>
      <c r="S641" s="109">
        <v>11.71</v>
      </c>
      <c r="T641" s="109">
        <v>12.36</v>
      </c>
      <c r="U641" s="109">
        <f t="shared" si="405"/>
        <v>100</v>
      </c>
      <c r="V641" s="109">
        <f t="shared" si="406"/>
        <v>105.55081127241672</v>
      </c>
      <c r="W641" s="198"/>
    </row>
    <row r="642" spans="1:23" ht="26.25" customHeight="1">
      <c r="A642" s="200">
        <v>6</v>
      </c>
      <c r="B642" s="89"/>
      <c r="C642" s="200" t="s">
        <v>582</v>
      </c>
      <c r="D642" s="119" t="s">
        <v>20</v>
      </c>
      <c r="E642" s="236">
        <v>32.75</v>
      </c>
      <c r="F642" s="236">
        <v>32.75</v>
      </c>
      <c r="G642" s="236">
        <v>32.75</v>
      </c>
      <c r="H642" s="236">
        <v>100</v>
      </c>
      <c r="I642" s="236">
        <f t="shared" si="409"/>
        <v>100</v>
      </c>
      <c r="J642" s="236">
        <v>32.75</v>
      </c>
      <c r="K642" s="236">
        <v>32.75</v>
      </c>
      <c r="L642" s="241">
        <v>33.26</v>
      </c>
      <c r="M642" s="241">
        <v>100</v>
      </c>
      <c r="N642" s="278">
        <f t="shared" si="410"/>
        <v>101.55725190839695</v>
      </c>
      <c r="O642" s="51">
        <v>33.26</v>
      </c>
      <c r="P642" s="51">
        <v>33.72</v>
      </c>
      <c r="Q642" s="54">
        <f t="shared" ref="Q642:Q651" si="411">O642/L642</f>
        <v>1</v>
      </c>
      <c r="R642" s="54">
        <f t="shared" ref="R642:R651" si="412">P642/O642</f>
        <v>1.0138304269392664</v>
      </c>
      <c r="S642" s="109">
        <f>P642</f>
        <v>33.72</v>
      </c>
      <c r="T642" s="109">
        <v>34.57</v>
      </c>
      <c r="U642" s="109">
        <f t="shared" si="405"/>
        <v>100</v>
      </c>
      <c r="V642" s="109">
        <f t="shared" si="406"/>
        <v>102.52075919335707</v>
      </c>
      <c r="W642" s="198"/>
    </row>
    <row r="643" spans="1:23" ht="50.25" customHeight="1">
      <c r="A643" s="200"/>
      <c r="B643" s="89"/>
      <c r="C643" s="200"/>
      <c r="D643" s="163" t="s">
        <v>72</v>
      </c>
      <c r="E643" s="237"/>
      <c r="F643" s="237"/>
      <c r="G643" s="237"/>
      <c r="H643" s="237"/>
      <c r="I643" s="237"/>
      <c r="J643" s="237"/>
      <c r="K643" s="237"/>
      <c r="L643" s="241"/>
      <c r="M643" s="241"/>
      <c r="N643" s="279"/>
      <c r="O643" s="104">
        <f>O642</f>
        <v>33.26</v>
      </c>
      <c r="P643" s="104">
        <f>P642</f>
        <v>33.72</v>
      </c>
      <c r="Q643" s="54" t="e">
        <f t="shared" si="411"/>
        <v>#DIV/0!</v>
      </c>
      <c r="R643" s="54">
        <f t="shared" si="412"/>
        <v>1.0138304269392664</v>
      </c>
      <c r="S643" s="109">
        <f>S642</f>
        <v>33.72</v>
      </c>
      <c r="T643" s="109">
        <f>T642</f>
        <v>34.57</v>
      </c>
      <c r="U643" s="109">
        <f t="shared" si="405"/>
        <v>100</v>
      </c>
      <c r="V643" s="109">
        <f t="shared" si="406"/>
        <v>102.52075919335707</v>
      </c>
      <c r="W643" s="198"/>
    </row>
    <row r="644" spans="1:23" ht="78.75" customHeight="1">
      <c r="A644" s="197">
        <v>7</v>
      </c>
      <c r="B644" s="89"/>
      <c r="C644" s="197" t="s">
        <v>583</v>
      </c>
      <c r="D644" s="119" t="s">
        <v>20</v>
      </c>
      <c r="E644" s="104">
        <v>13.59</v>
      </c>
      <c r="F644" s="104">
        <v>13.59</v>
      </c>
      <c r="G644" s="104">
        <v>14.06</v>
      </c>
      <c r="H644" s="104">
        <v>100</v>
      </c>
      <c r="I644" s="104">
        <f>G644/E644*100</f>
        <v>103.45842531272996</v>
      </c>
      <c r="J644" s="104">
        <v>14.06</v>
      </c>
      <c r="K644" s="104">
        <v>14.06</v>
      </c>
      <c r="L644" s="104">
        <v>18.329999999999998</v>
      </c>
      <c r="M644" s="104">
        <v>100</v>
      </c>
      <c r="N644" s="105">
        <f>L644/J644*100</f>
        <v>130.36984352773823</v>
      </c>
      <c r="O644" s="104">
        <v>18.329999999999998</v>
      </c>
      <c r="P644" s="104">
        <v>18.61</v>
      </c>
      <c r="Q644" s="54">
        <f t="shared" si="411"/>
        <v>1</v>
      </c>
      <c r="R644" s="54">
        <f t="shared" si="412"/>
        <v>1.0152755046372068</v>
      </c>
      <c r="S644" s="109">
        <v>18.61</v>
      </c>
      <c r="T644" s="109">
        <v>19.21</v>
      </c>
      <c r="U644" s="109">
        <f t="shared" si="405"/>
        <v>100</v>
      </c>
      <c r="V644" s="109">
        <f t="shared" si="406"/>
        <v>103.2240730789898</v>
      </c>
      <c r="W644" s="198"/>
    </row>
    <row r="645" spans="1:23" ht="33" customHeight="1">
      <c r="A645" s="199"/>
      <c r="B645" s="89"/>
      <c r="C645" s="199"/>
      <c r="D645" s="119" t="s">
        <v>72</v>
      </c>
      <c r="E645" s="51" t="s">
        <v>31</v>
      </c>
      <c r="F645" s="51" t="s">
        <v>31</v>
      </c>
      <c r="G645" s="51" t="s">
        <v>31</v>
      </c>
      <c r="H645" s="52" t="s">
        <v>31</v>
      </c>
      <c r="I645" s="52" t="s">
        <v>31</v>
      </c>
      <c r="J645" s="51" t="s">
        <v>31</v>
      </c>
      <c r="K645" s="104">
        <v>14.06</v>
      </c>
      <c r="L645" s="104">
        <v>14.67</v>
      </c>
      <c r="M645" s="104" t="s">
        <v>31</v>
      </c>
      <c r="N645" s="105">
        <f>L645/K645*100</f>
        <v>104.33854907539117</v>
      </c>
      <c r="O645" s="104">
        <v>14.67</v>
      </c>
      <c r="P645" s="104">
        <v>14.89</v>
      </c>
      <c r="Q645" s="54">
        <f t="shared" si="411"/>
        <v>1</v>
      </c>
      <c r="R645" s="54">
        <f t="shared" si="412"/>
        <v>1.0149965916837083</v>
      </c>
      <c r="S645" s="109">
        <f>P645</f>
        <v>14.89</v>
      </c>
      <c r="T645" s="109">
        <v>15.72</v>
      </c>
      <c r="U645" s="109">
        <f t="shared" si="405"/>
        <v>100</v>
      </c>
      <c r="V645" s="109">
        <f t="shared" si="406"/>
        <v>105.57421087978508</v>
      </c>
      <c r="W645" s="198"/>
    </row>
    <row r="646" spans="1:23" ht="28.5" customHeight="1">
      <c r="A646" s="197">
        <v>8</v>
      </c>
      <c r="B646" s="89"/>
      <c r="C646" s="197" t="s">
        <v>542</v>
      </c>
      <c r="D646" s="119" t="s">
        <v>20</v>
      </c>
      <c r="E646" s="104" t="s">
        <v>31</v>
      </c>
      <c r="F646" s="104">
        <v>16.25</v>
      </c>
      <c r="G646" s="104">
        <v>24.8</v>
      </c>
      <c r="H646" s="104">
        <v>100</v>
      </c>
      <c r="I646" s="104">
        <f>G646/F646*100</f>
        <v>152.61538461538461</v>
      </c>
      <c r="J646" s="104">
        <v>24.8</v>
      </c>
      <c r="K646" s="104">
        <v>24.8</v>
      </c>
      <c r="L646" s="104">
        <v>25.7</v>
      </c>
      <c r="M646" s="104">
        <v>100</v>
      </c>
      <c r="N646" s="105">
        <f>L646/K646*100</f>
        <v>103.6290322580645</v>
      </c>
      <c r="O646" s="104">
        <v>24.56</v>
      </c>
      <c r="P646" s="104">
        <v>24.56</v>
      </c>
      <c r="Q646" s="54">
        <f t="shared" si="411"/>
        <v>0.95564202334630344</v>
      </c>
      <c r="R646" s="54">
        <f t="shared" si="412"/>
        <v>1</v>
      </c>
      <c r="S646" s="109">
        <v>24.56</v>
      </c>
      <c r="T646" s="109">
        <v>24.56</v>
      </c>
      <c r="U646" s="109">
        <f t="shared" si="405"/>
        <v>100</v>
      </c>
      <c r="V646" s="109">
        <f t="shared" si="406"/>
        <v>100</v>
      </c>
      <c r="W646" s="198"/>
    </row>
    <row r="647" spans="1:23" ht="62.25" customHeight="1">
      <c r="A647" s="199"/>
      <c r="B647" s="89"/>
      <c r="C647" s="199"/>
      <c r="D647" s="119" t="s">
        <v>72</v>
      </c>
      <c r="E647" s="104" t="s">
        <v>31</v>
      </c>
      <c r="F647" s="104">
        <v>16.25</v>
      </c>
      <c r="G647" s="104">
        <v>17.059999999999999</v>
      </c>
      <c r="H647" s="104" t="s">
        <v>31</v>
      </c>
      <c r="I647" s="104">
        <f>G647/F647*100</f>
        <v>104.98461538461538</v>
      </c>
      <c r="J647" s="104">
        <v>17.059999999999999</v>
      </c>
      <c r="K647" s="104">
        <v>17.059999999999999</v>
      </c>
      <c r="L647" s="104">
        <v>17.79</v>
      </c>
      <c r="M647" s="104" t="s">
        <v>31</v>
      </c>
      <c r="N647" s="105">
        <f>L647/K647*100</f>
        <v>104.27901524032825</v>
      </c>
      <c r="O647" s="104">
        <v>17.79</v>
      </c>
      <c r="P647" s="104">
        <v>18.059999999999999</v>
      </c>
      <c r="Q647" s="54">
        <f t="shared" si="411"/>
        <v>1</v>
      </c>
      <c r="R647" s="54">
        <f t="shared" si="412"/>
        <v>1.0151770657672849</v>
      </c>
      <c r="S647" s="109">
        <f>P647</f>
        <v>18.059999999999999</v>
      </c>
      <c r="T647" s="109">
        <v>19.07</v>
      </c>
      <c r="U647" s="109">
        <f t="shared" si="405"/>
        <v>100</v>
      </c>
      <c r="V647" s="109">
        <f t="shared" si="406"/>
        <v>105.59246954595794</v>
      </c>
      <c r="W647" s="198"/>
    </row>
    <row r="648" spans="1:23" ht="36.75" customHeight="1">
      <c r="A648" s="197">
        <v>9</v>
      </c>
      <c r="B648" s="89"/>
      <c r="C648" s="197" t="s">
        <v>284</v>
      </c>
      <c r="D648" s="119" t="s">
        <v>20</v>
      </c>
      <c r="E648" s="104" t="s">
        <v>31</v>
      </c>
      <c r="F648" s="104">
        <v>27.43</v>
      </c>
      <c r="G648" s="104">
        <v>27.43</v>
      </c>
      <c r="H648" s="104" t="s">
        <v>31</v>
      </c>
      <c r="I648" s="104">
        <v>100</v>
      </c>
      <c r="J648" s="104">
        <v>27.43</v>
      </c>
      <c r="K648" s="104">
        <v>27.43</v>
      </c>
      <c r="L648" s="104">
        <v>30.04</v>
      </c>
      <c r="M648" s="104" t="s">
        <v>31</v>
      </c>
      <c r="N648" s="105">
        <v>100</v>
      </c>
      <c r="O648" s="104">
        <v>30.04</v>
      </c>
      <c r="P648" s="104">
        <v>35.14</v>
      </c>
      <c r="Q648" s="54">
        <f t="shared" si="411"/>
        <v>1</v>
      </c>
      <c r="R648" s="54">
        <f t="shared" si="412"/>
        <v>1.1697736351531292</v>
      </c>
      <c r="S648" s="109">
        <v>32.04</v>
      </c>
      <c r="T648" s="109">
        <v>32.04</v>
      </c>
      <c r="U648" s="109">
        <f t="shared" si="405"/>
        <v>91.178144564598739</v>
      </c>
      <c r="V648" s="109">
        <f t="shared" si="406"/>
        <v>100</v>
      </c>
      <c r="W648" s="198"/>
    </row>
    <row r="649" spans="1:23" ht="74.25" customHeight="1">
      <c r="A649" s="199"/>
      <c r="B649" s="89"/>
      <c r="C649" s="199"/>
      <c r="D649" s="119" t="s">
        <v>72</v>
      </c>
      <c r="E649" s="51" t="s">
        <v>31</v>
      </c>
      <c r="F649" s="51" t="s">
        <v>31</v>
      </c>
      <c r="G649" s="51" t="s">
        <v>31</v>
      </c>
      <c r="H649" s="52" t="s">
        <v>31</v>
      </c>
      <c r="I649" s="52" t="s">
        <v>31</v>
      </c>
      <c r="J649" s="51" t="s">
        <v>31</v>
      </c>
      <c r="K649" s="104">
        <v>27.43</v>
      </c>
      <c r="L649" s="104">
        <v>28.61</v>
      </c>
      <c r="M649" s="104" t="s">
        <v>31</v>
      </c>
      <c r="N649" s="104">
        <f>L649/K649*100</f>
        <v>104.3018592781626</v>
      </c>
      <c r="O649" s="104">
        <v>28.61</v>
      </c>
      <c r="P649" s="104">
        <v>29.04</v>
      </c>
      <c r="Q649" s="54">
        <f t="shared" si="411"/>
        <v>1</v>
      </c>
      <c r="R649" s="54">
        <f t="shared" si="412"/>
        <v>1.0150297098916463</v>
      </c>
      <c r="S649" s="109">
        <f>P649</f>
        <v>29.04</v>
      </c>
      <c r="T649" s="109">
        <v>30.67</v>
      </c>
      <c r="U649" s="109">
        <f t="shared" si="405"/>
        <v>100</v>
      </c>
      <c r="V649" s="109">
        <f t="shared" si="406"/>
        <v>105.61294765840221</v>
      </c>
      <c r="W649" s="198"/>
    </row>
    <row r="650" spans="1:23" ht="27.75" customHeight="1">
      <c r="A650" s="197">
        <v>10</v>
      </c>
      <c r="B650" s="89"/>
      <c r="C650" s="197" t="s">
        <v>541</v>
      </c>
      <c r="D650" s="119" t="s">
        <v>20</v>
      </c>
      <c r="E650" s="104" t="s">
        <v>31</v>
      </c>
      <c r="F650" s="104" t="s">
        <v>31</v>
      </c>
      <c r="G650" s="104">
        <v>34.96</v>
      </c>
      <c r="H650" s="104" t="s">
        <v>31</v>
      </c>
      <c r="I650" s="104" t="s">
        <v>31</v>
      </c>
      <c r="J650" s="104">
        <v>34.96</v>
      </c>
      <c r="K650" s="104">
        <v>34.96</v>
      </c>
      <c r="L650" s="104">
        <v>55.71</v>
      </c>
      <c r="M650" s="104" t="s">
        <v>31</v>
      </c>
      <c r="N650" s="105">
        <f>L650/K650*100</f>
        <v>159.35354691075514</v>
      </c>
      <c r="O650" s="104">
        <v>33.04</v>
      </c>
      <c r="P650" s="104">
        <v>35.14</v>
      </c>
      <c r="Q650" s="54">
        <f t="shared" si="411"/>
        <v>0.59307126189194037</v>
      </c>
      <c r="R650" s="54">
        <f t="shared" si="412"/>
        <v>1.0635593220338984</v>
      </c>
      <c r="S650" s="109">
        <v>32.04</v>
      </c>
      <c r="T650" s="109">
        <v>32.04</v>
      </c>
      <c r="U650" s="109">
        <f t="shared" si="405"/>
        <v>91.178144564598739</v>
      </c>
      <c r="V650" s="109">
        <f t="shared" si="406"/>
        <v>100</v>
      </c>
      <c r="W650" s="198"/>
    </row>
    <row r="651" spans="1:23" ht="48.75" customHeight="1">
      <c r="A651" s="199"/>
      <c r="B651" s="89"/>
      <c r="C651" s="199"/>
      <c r="D651" s="119" t="s">
        <v>72</v>
      </c>
      <c r="E651" s="51" t="s">
        <v>31</v>
      </c>
      <c r="F651" s="51" t="s">
        <v>31</v>
      </c>
      <c r="G651" s="51" t="s">
        <v>31</v>
      </c>
      <c r="H651" s="52" t="s">
        <v>31</v>
      </c>
      <c r="I651" s="52" t="s">
        <v>31</v>
      </c>
      <c r="J651" s="51" t="s">
        <v>31</v>
      </c>
      <c r="K651" s="104">
        <v>34.96</v>
      </c>
      <c r="L651" s="104">
        <v>36.46</v>
      </c>
      <c r="M651" s="104" t="s">
        <v>31</v>
      </c>
      <c r="N651" s="104">
        <f>L651/K651*100</f>
        <v>104.29061784897024</v>
      </c>
      <c r="O651" s="104">
        <v>33.04</v>
      </c>
      <c r="P651" s="104">
        <v>33.54</v>
      </c>
      <c r="Q651" s="54">
        <f t="shared" si="411"/>
        <v>0.90619857377948432</v>
      </c>
      <c r="R651" s="54">
        <f t="shared" si="412"/>
        <v>1.0151331719128329</v>
      </c>
      <c r="S651" s="109">
        <v>32.04</v>
      </c>
      <c r="T651" s="109">
        <v>32.04</v>
      </c>
      <c r="U651" s="109">
        <f t="shared" si="405"/>
        <v>95.527728085867622</v>
      </c>
      <c r="V651" s="109">
        <f t="shared" si="406"/>
        <v>100</v>
      </c>
      <c r="W651" s="199"/>
    </row>
    <row r="652" spans="1:23" ht="21" customHeight="1">
      <c r="A652" s="201" t="s">
        <v>19</v>
      </c>
      <c r="B652" s="202"/>
      <c r="C652" s="202"/>
      <c r="D652" s="202"/>
      <c r="E652" s="202"/>
      <c r="F652" s="202"/>
      <c r="G652" s="202"/>
      <c r="H652" s="202"/>
      <c r="I652" s="202"/>
      <c r="J652" s="202"/>
      <c r="K652" s="202"/>
      <c r="L652" s="202"/>
      <c r="M652" s="202"/>
      <c r="N652" s="202"/>
      <c r="O652" s="202"/>
      <c r="P652" s="202"/>
      <c r="Q652" s="202"/>
      <c r="R652" s="202"/>
      <c r="S652" s="202"/>
      <c r="T652" s="202"/>
      <c r="U652" s="202"/>
      <c r="V652" s="202"/>
      <c r="W652" s="203"/>
    </row>
    <row r="653" spans="1:23" ht="48.75" hidden="1" customHeight="1">
      <c r="A653" s="197">
        <v>1</v>
      </c>
      <c r="B653" s="89"/>
      <c r="C653" s="197" t="s">
        <v>196</v>
      </c>
      <c r="D653" s="119" t="s">
        <v>562</v>
      </c>
      <c r="E653" s="27">
        <v>43.31</v>
      </c>
      <c r="F653" s="67">
        <v>43.31</v>
      </c>
      <c r="G653" s="67">
        <v>49.78</v>
      </c>
      <c r="H653" s="68">
        <f>F653/E653*100</f>
        <v>100</v>
      </c>
      <c r="I653" s="28">
        <f>G653/F653*100</f>
        <v>114.93881320711152</v>
      </c>
      <c r="J653" s="51">
        <v>49.78</v>
      </c>
      <c r="K653" s="88">
        <v>49.78</v>
      </c>
      <c r="L653" s="88">
        <v>49.78</v>
      </c>
      <c r="M653" s="69">
        <f>K653/J653*100</f>
        <v>100</v>
      </c>
      <c r="N653" s="53">
        <f>L653/K653*100</f>
        <v>100</v>
      </c>
      <c r="O653" s="51">
        <v>49.78</v>
      </c>
      <c r="P653" s="51">
        <v>51.36</v>
      </c>
      <c r="Q653" s="51">
        <f>O653/L653*100</f>
        <v>100</v>
      </c>
      <c r="R653" s="51">
        <f>P653/O653*100</f>
        <v>103.17396544797106</v>
      </c>
      <c r="S653" s="121"/>
      <c r="T653" s="121"/>
      <c r="U653" s="121">
        <f>S653/P653*100</f>
        <v>0</v>
      </c>
      <c r="V653" s="121" t="e">
        <f>T653/S653*100</f>
        <v>#DIV/0!</v>
      </c>
      <c r="W653" s="191"/>
    </row>
    <row r="654" spans="1:23" ht="63.75" customHeight="1">
      <c r="A654" s="198"/>
      <c r="B654" s="89"/>
      <c r="C654" s="198"/>
      <c r="D654" s="119" t="s">
        <v>312</v>
      </c>
      <c r="E654" s="70">
        <v>17.16</v>
      </c>
      <c r="F654" s="67">
        <v>17.16</v>
      </c>
      <c r="G654" s="67">
        <v>17.93</v>
      </c>
      <c r="H654" s="68">
        <f>F654/E654*100</f>
        <v>100</v>
      </c>
      <c r="I654" s="28">
        <f t="shared" ref="I654:I701" si="413">G654/F654*100</f>
        <v>104.48717948717949</v>
      </c>
      <c r="J654" s="71">
        <v>17.93</v>
      </c>
      <c r="K654" s="88">
        <v>17.93</v>
      </c>
      <c r="L654" s="88">
        <v>26.41</v>
      </c>
      <c r="M654" s="69">
        <f>K654/J654*100</f>
        <v>100</v>
      </c>
      <c r="N654" s="53">
        <f t="shared" ref="N654:N662" si="414">L654/K654*100</f>
        <v>147.29503625209145</v>
      </c>
      <c r="O654" s="51">
        <v>26.41</v>
      </c>
      <c r="P654" s="51">
        <v>27.32</v>
      </c>
      <c r="Q654" s="51">
        <f t="shared" ref="Q654:Q701" si="415">O654/L654*100</f>
        <v>100</v>
      </c>
      <c r="R654" s="51">
        <f t="shared" ref="R654:R701" si="416">P654/O654*100</f>
        <v>103.44566452101476</v>
      </c>
      <c r="S654" s="121">
        <v>27.32</v>
      </c>
      <c r="T654" s="121">
        <v>30.8</v>
      </c>
      <c r="U654" s="180">
        <f t="shared" ref="U654:U701" si="417">S654/P654*100</f>
        <v>100</v>
      </c>
      <c r="V654" s="180">
        <f t="shared" ref="V654:V701" si="418">T654/S654*100</f>
        <v>112.73792093704247</v>
      </c>
      <c r="W654" s="198" t="s">
        <v>572</v>
      </c>
    </row>
    <row r="655" spans="1:23" s="5" customFormat="1" ht="42.75" customHeight="1">
      <c r="A655" s="199"/>
      <c r="B655" s="89"/>
      <c r="C655" s="199"/>
      <c r="D655" s="119" t="s">
        <v>261</v>
      </c>
      <c r="E655" s="72" t="s">
        <v>31</v>
      </c>
      <c r="F655" s="67" t="s">
        <v>31</v>
      </c>
      <c r="G655" s="67" t="s">
        <v>31</v>
      </c>
      <c r="H655" s="73" t="s">
        <v>31</v>
      </c>
      <c r="I655" s="90" t="s">
        <v>31</v>
      </c>
      <c r="J655" s="74" t="s">
        <v>31</v>
      </c>
      <c r="K655" s="88">
        <v>17.93</v>
      </c>
      <c r="L655" s="88">
        <v>18.7</v>
      </c>
      <c r="M655" s="75" t="s">
        <v>31</v>
      </c>
      <c r="N655" s="53">
        <f t="shared" si="414"/>
        <v>104.29447852760735</v>
      </c>
      <c r="O655" s="51">
        <v>18.7</v>
      </c>
      <c r="P655" s="51">
        <v>18.98</v>
      </c>
      <c r="Q655" s="51">
        <f t="shared" si="415"/>
        <v>100</v>
      </c>
      <c r="R655" s="51">
        <f t="shared" si="416"/>
        <v>101.49732620320857</v>
      </c>
      <c r="S655" s="121">
        <v>18.98</v>
      </c>
      <c r="T655" s="121">
        <v>20.04</v>
      </c>
      <c r="U655" s="180">
        <f t="shared" si="417"/>
        <v>100</v>
      </c>
      <c r="V655" s="180">
        <f t="shared" si="418"/>
        <v>105.58482613277134</v>
      </c>
      <c r="W655" s="198"/>
    </row>
    <row r="656" spans="1:23" s="5" customFormat="1" ht="36" customHeight="1">
      <c r="A656" s="197">
        <v>2</v>
      </c>
      <c r="B656" s="89"/>
      <c r="C656" s="197" t="s">
        <v>46</v>
      </c>
      <c r="D656" s="119" t="s">
        <v>562</v>
      </c>
      <c r="E656" s="76">
        <v>17.920000000000002</v>
      </c>
      <c r="F656" s="88">
        <v>17.920000000000002</v>
      </c>
      <c r="G656" s="88">
        <v>19.97</v>
      </c>
      <c r="H656" s="75">
        <f t="shared" ref="H656:H701" si="419">F656/E656*100</f>
        <v>100</v>
      </c>
      <c r="I656" s="92">
        <f t="shared" si="413"/>
        <v>111.43973214285711</v>
      </c>
      <c r="J656" s="76">
        <v>19.97</v>
      </c>
      <c r="K656" s="88">
        <v>19.97</v>
      </c>
      <c r="L656" s="88">
        <v>20.56</v>
      </c>
      <c r="M656" s="75">
        <f t="shared" ref="M656:M662" si="420">K656/J656*100</f>
        <v>100</v>
      </c>
      <c r="N656" s="94">
        <f t="shared" si="414"/>
        <v>102.9544316474712</v>
      </c>
      <c r="O656" s="51">
        <v>20.56</v>
      </c>
      <c r="P656" s="51">
        <v>26.33</v>
      </c>
      <c r="Q656" s="51">
        <f t="shared" si="415"/>
        <v>100</v>
      </c>
      <c r="R656" s="51">
        <f t="shared" si="416"/>
        <v>128.06420233463035</v>
      </c>
      <c r="S656" s="121">
        <v>25.3</v>
      </c>
      <c r="T656" s="121">
        <v>25.3</v>
      </c>
      <c r="U656" s="180">
        <f t="shared" si="417"/>
        <v>96.088112419293594</v>
      </c>
      <c r="V656" s="180">
        <f t="shared" si="418"/>
        <v>100</v>
      </c>
      <c r="W656" s="198"/>
    </row>
    <row r="657" spans="1:23" s="5" customFormat="1" ht="34.5" customHeight="1">
      <c r="A657" s="199"/>
      <c r="B657" s="178"/>
      <c r="C657" s="199"/>
      <c r="D657" s="178" t="s">
        <v>260</v>
      </c>
      <c r="E657" s="184"/>
      <c r="F657" s="177"/>
      <c r="G657" s="177"/>
      <c r="H657" s="75"/>
      <c r="I657" s="181"/>
      <c r="J657" s="184"/>
      <c r="K657" s="177"/>
      <c r="L657" s="177"/>
      <c r="M657" s="75"/>
      <c r="N657" s="183"/>
      <c r="O657" s="180">
        <v>20.56</v>
      </c>
      <c r="P657" s="180">
        <v>20.87</v>
      </c>
      <c r="Q657" s="180">
        <v>100</v>
      </c>
      <c r="R657" s="180">
        <f t="shared" si="416"/>
        <v>101.50778210116734</v>
      </c>
      <c r="S657" s="180">
        <v>20.87</v>
      </c>
      <c r="T657" s="180">
        <v>22.04</v>
      </c>
      <c r="U657" s="180">
        <f t="shared" si="417"/>
        <v>100</v>
      </c>
      <c r="V657" s="180">
        <f t="shared" si="418"/>
        <v>105.60613320555821</v>
      </c>
      <c r="W657" s="198"/>
    </row>
    <row r="658" spans="1:23" s="5" customFormat="1" ht="51.75" customHeight="1">
      <c r="A658" s="197">
        <v>3</v>
      </c>
      <c r="B658" s="89"/>
      <c r="C658" s="197" t="s">
        <v>197</v>
      </c>
      <c r="D658" s="119" t="s">
        <v>562</v>
      </c>
      <c r="E658" s="51">
        <v>43.31</v>
      </c>
      <c r="F658" s="89">
        <v>43.31</v>
      </c>
      <c r="G658" s="89">
        <v>49.78</v>
      </c>
      <c r="H658" s="52">
        <f t="shared" si="419"/>
        <v>100</v>
      </c>
      <c r="I658" s="52">
        <f t="shared" si="413"/>
        <v>114.93881320711152</v>
      </c>
      <c r="J658" s="51">
        <v>49.78</v>
      </c>
      <c r="K658" s="89">
        <v>49.78</v>
      </c>
      <c r="L658" s="89">
        <v>49.78</v>
      </c>
      <c r="M658" s="52">
        <f>K658/J658*100</f>
        <v>100</v>
      </c>
      <c r="N658" s="53">
        <f>L658/K658*100</f>
        <v>100</v>
      </c>
      <c r="O658" s="51">
        <v>49.78</v>
      </c>
      <c r="P658" s="51">
        <v>51.36</v>
      </c>
      <c r="Q658" s="51">
        <f t="shared" si="415"/>
        <v>100</v>
      </c>
      <c r="R658" s="51">
        <f t="shared" si="416"/>
        <v>103.17396544797106</v>
      </c>
      <c r="S658" s="121">
        <v>51.36</v>
      </c>
      <c r="T658" s="121">
        <v>51.38</v>
      </c>
      <c r="U658" s="180">
        <f t="shared" si="417"/>
        <v>100</v>
      </c>
      <c r="V658" s="180">
        <f t="shared" si="418"/>
        <v>100.03894080996885</v>
      </c>
      <c r="W658" s="198"/>
    </row>
    <row r="659" spans="1:23" s="5" customFormat="1" ht="51.75" customHeight="1">
      <c r="A659" s="199"/>
      <c r="B659" s="89"/>
      <c r="C659" s="199"/>
      <c r="D659" s="119" t="s">
        <v>260</v>
      </c>
      <c r="E659" s="51">
        <v>43.31</v>
      </c>
      <c r="F659" s="88">
        <v>43.31</v>
      </c>
      <c r="G659" s="88">
        <v>45.48</v>
      </c>
      <c r="H659" s="52">
        <f t="shared" ref="H659:I661" si="421">F659/E659*100</f>
        <v>100</v>
      </c>
      <c r="I659" s="52">
        <f t="shared" si="421"/>
        <v>105.01039021011313</v>
      </c>
      <c r="J659" s="51">
        <v>45.48</v>
      </c>
      <c r="K659" s="88">
        <v>45.48</v>
      </c>
      <c r="L659" s="88">
        <v>47.44</v>
      </c>
      <c r="M659" s="52">
        <f t="shared" si="420"/>
        <v>100</v>
      </c>
      <c r="N659" s="53">
        <f t="shared" si="414"/>
        <v>104.30958663148637</v>
      </c>
      <c r="O659" s="51">
        <v>47.44</v>
      </c>
      <c r="P659" s="51">
        <v>48.15</v>
      </c>
      <c r="Q659" s="51">
        <f t="shared" si="415"/>
        <v>100</v>
      </c>
      <c r="R659" s="51">
        <f t="shared" si="416"/>
        <v>101.49662731871838</v>
      </c>
      <c r="S659" s="121">
        <v>48.15</v>
      </c>
      <c r="T659" s="121">
        <v>50.85</v>
      </c>
      <c r="U659" s="180">
        <f t="shared" si="417"/>
        <v>100</v>
      </c>
      <c r="V659" s="180">
        <f t="shared" si="418"/>
        <v>105.60747663551402</v>
      </c>
      <c r="W659" s="198"/>
    </row>
    <row r="660" spans="1:23" s="5" customFormat="1" ht="42" customHeight="1">
      <c r="A660" s="197">
        <v>4</v>
      </c>
      <c r="B660" s="89"/>
      <c r="C660" s="197" t="s">
        <v>198</v>
      </c>
      <c r="D660" s="119" t="s">
        <v>20</v>
      </c>
      <c r="E660" s="71">
        <v>30.36</v>
      </c>
      <c r="F660" s="89">
        <v>30.36</v>
      </c>
      <c r="G660" s="89">
        <v>48.47</v>
      </c>
      <c r="H660" s="77">
        <f t="shared" si="421"/>
        <v>100</v>
      </c>
      <c r="I660" s="93">
        <f t="shared" si="421"/>
        <v>159.65085638998681</v>
      </c>
      <c r="J660" s="71">
        <f>G660</f>
        <v>48.47</v>
      </c>
      <c r="K660" s="89">
        <v>46.32</v>
      </c>
      <c r="L660" s="89">
        <v>46.32</v>
      </c>
      <c r="M660" s="77">
        <f t="shared" si="420"/>
        <v>95.564266556632973</v>
      </c>
      <c r="N660" s="95">
        <f t="shared" si="414"/>
        <v>100</v>
      </c>
      <c r="O660" s="51">
        <v>46.32</v>
      </c>
      <c r="P660" s="51">
        <v>47.94</v>
      </c>
      <c r="Q660" s="51">
        <f t="shared" si="415"/>
        <v>100</v>
      </c>
      <c r="R660" s="51">
        <f t="shared" si="416"/>
        <v>103.49740932642486</v>
      </c>
      <c r="S660" s="121">
        <v>44.81</v>
      </c>
      <c r="T660" s="121">
        <v>44.81</v>
      </c>
      <c r="U660" s="180">
        <f t="shared" si="417"/>
        <v>93.471005423445988</v>
      </c>
      <c r="V660" s="180">
        <f t="shared" si="418"/>
        <v>100</v>
      </c>
      <c r="W660" s="198"/>
    </row>
    <row r="661" spans="1:23" s="5" customFormat="1" ht="42" customHeight="1">
      <c r="A661" s="199"/>
      <c r="B661" s="89"/>
      <c r="C661" s="199"/>
      <c r="D661" s="117" t="s">
        <v>59</v>
      </c>
      <c r="E661" s="76">
        <v>25.71</v>
      </c>
      <c r="F661" s="88">
        <v>25.71</v>
      </c>
      <c r="G661" s="91">
        <v>27</v>
      </c>
      <c r="H661" s="75">
        <f t="shared" si="421"/>
        <v>100</v>
      </c>
      <c r="I661" s="92">
        <f t="shared" si="421"/>
        <v>105.01750291715285</v>
      </c>
      <c r="J661" s="76">
        <v>27</v>
      </c>
      <c r="K661" s="91">
        <v>27</v>
      </c>
      <c r="L661" s="91">
        <v>28.16</v>
      </c>
      <c r="M661" s="75">
        <f t="shared" si="420"/>
        <v>100</v>
      </c>
      <c r="N661" s="94">
        <f t="shared" si="414"/>
        <v>104.29629629629629</v>
      </c>
      <c r="O661" s="51">
        <v>28.16</v>
      </c>
      <c r="P661" s="51">
        <v>28.58</v>
      </c>
      <c r="Q661" s="51">
        <f t="shared" si="415"/>
        <v>100</v>
      </c>
      <c r="R661" s="51">
        <f t="shared" si="416"/>
        <v>101.49147727272727</v>
      </c>
      <c r="S661" s="121">
        <v>28.58</v>
      </c>
      <c r="T661" s="121">
        <v>30.18</v>
      </c>
      <c r="U661" s="180">
        <f t="shared" si="417"/>
        <v>100</v>
      </c>
      <c r="V661" s="180">
        <f t="shared" si="418"/>
        <v>105.59832050384885</v>
      </c>
      <c r="W661" s="198"/>
    </row>
    <row r="662" spans="1:23" s="5" customFormat="1" ht="33.75" customHeight="1">
      <c r="A662" s="197">
        <v>5</v>
      </c>
      <c r="B662" s="78"/>
      <c r="C662" s="197" t="s">
        <v>573</v>
      </c>
      <c r="D662" s="119" t="s">
        <v>111</v>
      </c>
      <c r="E662" s="89">
        <v>32.840000000000003</v>
      </c>
      <c r="F662" s="89">
        <v>32.840000000000003</v>
      </c>
      <c r="G662" s="89">
        <v>53.98</v>
      </c>
      <c r="H662" s="52">
        <f t="shared" si="419"/>
        <v>100</v>
      </c>
      <c r="I662" s="52">
        <f t="shared" si="413"/>
        <v>164.37271619975638</v>
      </c>
      <c r="J662" s="89">
        <v>53.98</v>
      </c>
      <c r="K662" s="89">
        <v>51.04</v>
      </c>
      <c r="L662" s="89">
        <v>51.04</v>
      </c>
      <c r="M662" s="52">
        <f t="shared" si="420"/>
        <v>94.553538347536119</v>
      </c>
      <c r="N662" s="53">
        <f t="shared" si="414"/>
        <v>100</v>
      </c>
      <c r="O662" s="51">
        <v>51.04</v>
      </c>
      <c r="P662" s="51">
        <v>54.23</v>
      </c>
      <c r="Q662" s="51">
        <f t="shared" si="415"/>
        <v>100</v>
      </c>
      <c r="R662" s="51">
        <f t="shared" si="416"/>
        <v>106.25</v>
      </c>
      <c r="S662" s="121">
        <v>51.06</v>
      </c>
      <c r="T662" s="121">
        <v>51.06</v>
      </c>
      <c r="U662" s="180">
        <f t="shared" si="417"/>
        <v>94.154527014567591</v>
      </c>
      <c r="V662" s="180">
        <f t="shared" si="418"/>
        <v>100</v>
      </c>
      <c r="W662" s="198"/>
    </row>
    <row r="663" spans="1:23" s="5" customFormat="1" ht="58.5" customHeight="1">
      <c r="A663" s="198"/>
      <c r="B663" s="78"/>
      <c r="C663" s="198"/>
      <c r="D663" s="119" t="s">
        <v>168</v>
      </c>
      <c r="E663" s="89">
        <v>31.01</v>
      </c>
      <c r="F663" s="89">
        <v>31.01</v>
      </c>
      <c r="G663" s="89">
        <v>32.56</v>
      </c>
      <c r="H663" s="52">
        <f>F663/E663*100</f>
        <v>100</v>
      </c>
      <c r="I663" s="52">
        <f>G663/F663*100</f>
        <v>104.99838761689777</v>
      </c>
      <c r="J663" s="89">
        <v>32.56</v>
      </c>
      <c r="K663" s="89">
        <v>32.56</v>
      </c>
      <c r="L663" s="89">
        <v>33.96</v>
      </c>
      <c r="M663" s="52">
        <f>K663/J663*100</f>
        <v>100</v>
      </c>
      <c r="N663" s="53">
        <f>L663/K663*100</f>
        <v>104.29975429975428</v>
      </c>
      <c r="O663" s="51">
        <v>33.96</v>
      </c>
      <c r="P663" s="51">
        <v>34.47</v>
      </c>
      <c r="Q663" s="51">
        <f t="shared" si="415"/>
        <v>100</v>
      </c>
      <c r="R663" s="51">
        <f t="shared" si="416"/>
        <v>101.50176678445229</v>
      </c>
      <c r="S663" s="121">
        <v>34.47</v>
      </c>
      <c r="T663" s="121">
        <v>36.4</v>
      </c>
      <c r="U663" s="180">
        <f t="shared" si="417"/>
        <v>100</v>
      </c>
      <c r="V663" s="180">
        <f t="shared" si="418"/>
        <v>105.5990716565129</v>
      </c>
      <c r="W663" s="198"/>
    </row>
    <row r="664" spans="1:23" ht="37.5" customHeight="1">
      <c r="A664" s="198"/>
      <c r="B664" s="78"/>
      <c r="C664" s="198"/>
      <c r="D664" s="119" t="s">
        <v>112</v>
      </c>
      <c r="E664" s="51">
        <v>31.78</v>
      </c>
      <c r="F664" s="89">
        <v>31.78</v>
      </c>
      <c r="G664" s="89">
        <v>33.28</v>
      </c>
      <c r="H664" s="52">
        <f t="shared" si="419"/>
        <v>100</v>
      </c>
      <c r="I664" s="52">
        <f t="shared" si="413"/>
        <v>104.71994965387034</v>
      </c>
      <c r="J664" s="51">
        <v>33.28</v>
      </c>
      <c r="K664" s="89">
        <v>33.28</v>
      </c>
      <c r="L664" s="89">
        <v>38.090000000000003</v>
      </c>
      <c r="M664" s="52">
        <f t="shared" ref="M664" si="422">K664/J664*100</f>
        <v>100</v>
      </c>
      <c r="N664" s="53">
        <f t="shared" ref="N664" si="423">L664/K664*100</f>
        <v>114.453125</v>
      </c>
      <c r="O664" s="51">
        <v>38.090000000000003</v>
      </c>
      <c r="P664" s="51">
        <v>41.71</v>
      </c>
      <c r="Q664" s="51">
        <f t="shared" si="415"/>
        <v>100</v>
      </c>
      <c r="R664" s="51">
        <f t="shared" si="416"/>
        <v>109.50380677343135</v>
      </c>
      <c r="S664" s="121">
        <v>41.71</v>
      </c>
      <c r="T664" s="121">
        <v>44.44</v>
      </c>
      <c r="U664" s="180">
        <f t="shared" si="417"/>
        <v>100</v>
      </c>
      <c r="V664" s="180">
        <f t="shared" si="418"/>
        <v>106.54519299928073</v>
      </c>
      <c r="W664" s="198"/>
    </row>
    <row r="665" spans="1:23" ht="43.5" customHeight="1">
      <c r="A665" s="198"/>
      <c r="B665" s="78"/>
      <c r="C665" s="198"/>
      <c r="D665" s="119" t="s">
        <v>169</v>
      </c>
      <c r="E665" s="51">
        <v>21.73</v>
      </c>
      <c r="F665" s="89">
        <v>21.73</v>
      </c>
      <c r="G665" s="89">
        <v>22.82</v>
      </c>
      <c r="H665" s="52">
        <f>F665/E665*100</f>
        <v>100</v>
      </c>
      <c r="I665" s="52">
        <f>G665/F665*100</f>
        <v>105.01610676484123</v>
      </c>
      <c r="J665" s="51">
        <v>22.82</v>
      </c>
      <c r="K665" s="89">
        <v>22.82</v>
      </c>
      <c r="L665" s="89">
        <v>23.8</v>
      </c>
      <c r="M665" s="52">
        <f>K665/J665*100</f>
        <v>100</v>
      </c>
      <c r="N665" s="53">
        <f>L665/K665*100</f>
        <v>104.29447852760735</v>
      </c>
      <c r="O665" s="51">
        <v>23.8</v>
      </c>
      <c r="P665" s="51">
        <v>24.16</v>
      </c>
      <c r="Q665" s="51">
        <f t="shared" si="415"/>
        <v>100</v>
      </c>
      <c r="R665" s="51">
        <f t="shared" si="416"/>
        <v>101.5126050420168</v>
      </c>
      <c r="S665" s="121">
        <v>24.16</v>
      </c>
      <c r="T665" s="121">
        <v>25.51</v>
      </c>
      <c r="U665" s="180">
        <f t="shared" si="417"/>
        <v>100</v>
      </c>
      <c r="V665" s="180">
        <f t="shared" si="418"/>
        <v>105.58774834437085</v>
      </c>
      <c r="W665" s="198"/>
    </row>
    <row r="666" spans="1:23">
      <c r="A666" s="198"/>
      <c r="B666" s="78"/>
      <c r="C666" s="198"/>
      <c r="D666" s="119" t="s">
        <v>113</v>
      </c>
      <c r="E666" s="89">
        <v>44.58</v>
      </c>
      <c r="F666" s="89">
        <v>44.58</v>
      </c>
      <c r="G666" s="89">
        <v>51.64</v>
      </c>
      <c r="H666" s="52">
        <f t="shared" si="419"/>
        <v>100</v>
      </c>
      <c r="I666" s="52">
        <f t="shared" si="413"/>
        <v>115.83669807088381</v>
      </c>
      <c r="J666" s="89">
        <v>51.64</v>
      </c>
      <c r="K666" s="89">
        <v>50.31</v>
      </c>
      <c r="L666" s="89">
        <v>50.31</v>
      </c>
      <c r="M666" s="52">
        <f t="shared" ref="M666" si="424">K666/J666*100</f>
        <v>97.424477149496511</v>
      </c>
      <c r="N666" s="53">
        <f t="shared" ref="N666" si="425">L666/K666*100</f>
        <v>100</v>
      </c>
      <c r="O666" s="51">
        <v>50.31</v>
      </c>
      <c r="P666" s="51">
        <v>67.489999999999995</v>
      </c>
      <c r="Q666" s="51">
        <f t="shared" si="415"/>
        <v>100</v>
      </c>
      <c r="R666" s="51">
        <f t="shared" si="416"/>
        <v>134.14828065990855</v>
      </c>
      <c r="S666" s="121">
        <v>67.489999999999995</v>
      </c>
      <c r="T666" s="121">
        <v>67.489999999999995</v>
      </c>
      <c r="U666" s="180">
        <f t="shared" si="417"/>
        <v>100</v>
      </c>
      <c r="V666" s="180">
        <f t="shared" si="418"/>
        <v>100</v>
      </c>
      <c r="W666" s="198"/>
    </row>
    <row r="667" spans="1:23" ht="30">
      <c r="A667" s="198"/>
      <c r="B667" s="78"/>
      <c r="C667" s="198"/>
      <c r="D667" s="119" t="s">
        <v>170</v>
      </c>
      <c r="E667" s="89">
        <v>19.32</v>
      </c>
      <c r="F667" s="89">
        <v>19.32</v>
      </c>
      <c r="G667" s="89">
        <v>20.29</v>
      </c>
      <c r="H667" s="52">
        <f>F667/E667*100</f>
        <v>100</v>
      </c>
      <c r="I667" s="52">
        <f>G667/F667*100</f>
        <v>105.0207039337474</v>
      </c>
      <c r="J667" s="89">
        <v>20.29</v>
      </c>
      <c r="K667" s="89">
        <v>20.29</v>
      </c>
      <c r="L667" s="89">
        <v>21.16</v>
      </c>
      <c r="M667" s="52">
        <f>K667/J667*100</f>
        <v>100</v>
      </c>
      <c r="N667" s="53">
        <f>L667/K667*100</f>
        <v>104.28782651552488</v>
      </c>
      <c r="O667" s="51">
        <v>21.16</v>
      </c>
      <c r="P667" s="51">
        <v>21.48</v>
      </c>
      <c r="Q667" s="51">
        <f t="shared" si="415"/>
        <v>100</v>
      </c>
      <c r="R667" s="51">
        <f t="shared" si="416"/>
        <v>101.51228733459357</v>
      </c>
      <c r="S667" s="121">
        <v>21.48</v>
      </c>
      <c r="T667" s="121">
        <v>22.68</v>
      </c>
      <c r="U667" s="180">
        <f t="shared" si="417"/>
        <v>100</v>
      </c>
      <c r="V667" s="180">
        <f t="shared" si="418"/>
        <v>105.58659217877096</v>
      </c>
      <c r="W667" s="198"/>
    </row>
    <row r="668" spans="1:23" ht="30">
      <c r="A668" s="198"/>
      <c r="B668" s="78"/>
      <c r="C668" s="198"/>
      <c r="D668" s="119" t="s">
        <v>172</v>
      </c>
      <c r="E668" s="89">
        <v>21.92</v>
      </c>
      <c r="F668" s="89">
        <v>21.92</v>
      </c>
      <c r="G668" s="89">
        <v>36.08</v>
      </c>
      <c r="H668" s="52">
        <f t="shared" si="419"/>
        <v>100</v>
      </c>
      <c r="I668" s="52">
        <f t="shared" si="413"/>
        <v>164.5985401459854</v>
      </c>
      <c r="J668" s="89">
        <v>36.08</v>
      </c>
      <c r="K668" s="89">
        <v>35.42</v>
      </c>
      <c r="L668" s="89">
        <v>35.42</v>
      </c>
      <c r="M668" s="52">
        <f t="shared" ref="M668:N685" si="426">K668/J668*100</f>
        <v>98.170731707317088</v>
      </c>
      <c r="N668" s="53">
        <f t="shared" ref="N668:N696" si="427">L668/K668*100</f>
        <v>100</v>
      </c>
      <c r="O668" s="51">
        <v>35.42</v>
      </c>
      <c r="P668" s="51">
        <v>36.340000000000003</v>
      </c>
      <c r="Q668" s="51">
        <f t="shared" si="415"/>
        <v>100</v>
      </c>
      <c r="R668" s="51">
        <f t="shared" si="416"/>
        <v>102.59740259740259</v>
      </c>
      <c r="S668" s="121">
        <v>36.340000000000003</v>
      </c>
      <c r="T668" s="121">
        <v>41.96</v>
      </c>
      <c r="U668" s="180">
        <f t="shared" si="417"/>
        <v>100</v>
      </c>
      <c r="V668" s="180">
        <f t="shared" si="418"/>
        <v>115.46505228398458</v>
      </c>
      <c r="W668" s="198"/>
    </row>
    <row r="669" spans="1:23" ht="45">
      <c r="A669" s="198"/>
      <c r="B669" s="78"/>
      <c r="C669" s="198"/>
      <c r="D669" s="119" t="s">
        <v>171</v>
      </c>
      <c r="E669" s="89">
        <v>9.92</v>
      </c>
      <c r="F669" s="89">
        <v>9.92</v>
      </c>
      <c r="G669" s="89">
        <v>10.42</v>
      </c>
      <c r="H669" s="52">
        <f t="shared" si="419"/>
        <v>100</v>
      </c>
      <c r="I669" s="52">
        <f t="shared" si="413"/>
        <v>105.04032258064515</v>
      </c>
      <c r="J669" s="89">
        <v>10.42</v>
      </c>
      <c r="K669" s="89">
        <v>10.42</v>
      </c>
      <c r="L669" s="89">
        <v>10.87</v>
      </c>
      <c r="M669" s="52">
        <f t="shared" si="426"/>
        <v>100</v>
      </c>
      <c r="N669" s="53">
        <f t="shared" si="427"/>
        <v>104.31861804222649</v>
      </c>
      <c r="O669" s="51">
        <v>10.87</v>
      </c>
      <c r="P669" s="51">
        <v>11.03</v>
      </c>
      <c r="Q669" s="51">
        <f t="shared" si="415"/>
        <v>100</v>
      </c>
      <c r="R669" s="51">
        <f t="shared" si="416"/>
        <v>101.47194112235512</v>
      </c>
      <c r="S669" s="121">
        <v>11.03</v>
      </c>
      <c r="T669" s="121">
        <v>11.65</v>
      </c>
      <c r="U669" s="180">
        <f t="shared" si="417"/>
        <v>100</v>
      </c>
      <c r="V669" s="180">
        <f t="shared" si="418"/>
        <v>105.62103354487762</v>
      </c>
      <c r="W669" s="198"/>
    </row>
    <row r="670" spans="1:23" ht="30">
      <c r="A670" s="198"/>
      <c r="B670" s="78"/>
      <c r="C670" s="198"/>
      <c r="D670" s="119" t="s">
        <v>116</v>
      </c>
      <c r="E670" s="89">
        <v>20.5</v>
      </c>
      <c r="F670" s="89">
        <v>20.5</v>
      </c>
      <c r="G670" s="89">
        <v>22.95</v>
      </c>
      <c r="H670" s="52">
        <f t="shared" si="419"/>
        <v>100</v>
      </c>
      <c r="I670" s="52">
        <f t="shared" si="413"/>
        <v>111.95121951219511</v>
      </c>
      <c r="J670" s="89">
        <v>22.95</v>
      </c>
      <c r="K670" s="89">
        <v>22.95</v>
      </c>
      <c r="L670" s="89">
        <v>25.91</v>
      </c>
      <c r="M670" s="52">
        <f t="shared" si="426"/>
        <v>100</v>
      </c>
      <c r="N670" s="53">
        <f t="shared" si="427"/>
        <v>112.8976034858388</v>
      </c>
      <c r="O670" s="51">
        <v>25.91</v>
      </c>
      <c r="P670" s="51">
        <v>33.590000000000003</v>
      </c>
      <c r="Q670" s="51">
        <f t="shared" si="415"/>
        <v>100</v>
      </c>
      <c r="R670" s="51">
        <f t="shared" si="416"/>
        <v>129.64106522578157</v>
      </c>
      <c r="S670" s="121">
        <v>33.590000000000003</v>
      </c>
      <c r="T670" s="121">
        <v>51.36</v>
      </c>
      <c r="U670" s="180">
        <f t="shared" si="417"/>
        <v>100</v>
      </c>
      <c r="V670" s="180">
        <f t="shared" si="418"/>
        <v>152.90264959809465</v>
      </c>
      <c r="W670" s="198"/>
    </row>
    <row r="671" spans="1:23" ht="30">
      <c r="A671" s="198"/>
      <c r="B671" s="67"/>
      <c r="C671" s="198"/>
      <c r="D671" s="117" t="s">
        <v>173</v>
      </c>
      <c r="E671" s="88">
        <v>18.95</v>
      </c>
      <c r="F671" s="88">
        <v>18.95</v>
      </c>
      <c r="G671" s="88">
        <v>19.899999999999999</v>
      </c>
      <c r="H671" s="92">
        <f t="shared" si="419"/>
        <v>100</v>
      </c>
      <c r="I671" s="92">
        <f t="shared" si="413"/>
        <v>105.0131926121372</v>
      </c>
      <c r="J671" s="88">
        <v>19.899999999999999</v>
      </c>
      <c r="K671" s="88">
        <v>19.899999999999999</v>
      </c>
      <c r="L671" s="88">
        <v>20.76</v>
      </c>
      <c r="M671" s="92">
        <f t="shared" si="426"/>
        <v>100</v>
      </c>
      <c r="N671" s="94">
        <f t="shared" si="427"/>
        <v>104.32160804020103</v>
      </c>
      <c r="O671" s="51">
        <v>20.76</v>
      </c>
      <c r="P671" s="51">
        <v>21.07</v>
      </c>
      <c r="Q671" s="51">
        <f t="shared" si="415"/>
        <v>100</v>
      </c>
      <c r="R671" s="51">
        <f t="shared" si="416"/>
        <v>101.49325626204238</v>
      </c>
      <c r="S671" s="121">
        <v>21.07</v>
      </c>
      <c r="T671" s="121">
        <v>22.25</v>
      </c>
      <c r="U671" s="180">
        <f t="shared" si="417"/>
        <v>100</v>
      </c>
      <c r="V671" s="180">
        <f t="shared" si="418"/>
        <v>105.60037968675842</v>
      </c>
      <c r="W671" s="198"/>
    </row>
    <row r="672" spans="1:23">
      <c r="A672" s="200">
        <v>6</v>
      </c>
      <c r="B672" s="89"/>
      <c r="C672" s="200" t="s">
        <v>47</v>
      </c>
      <c r="D672" s="119" t="s">
        <v>20</v>
      </c>
      <c r="E672" s="89">
        <v>14.51</v>
      </c>
      <c r="F672" s="89">
        <v>14.51</v>
      </c>
      <c r="G672" s="89">
        <v>15.75</v>
      </c>
      <c r="H672" s="52">
        <f t="shared" si="419"/>
        <v>100</v>
      </c>
      <c r="I672" s="52">
        <f t="shared" si="413"/>
        <v>108.54583046175053</v>
      </c>
      <c r="J672" s="89">
        <v>15.75</v>
      </c>
      <c r="K672" s="89">
        <v>15.75</v>
      </c>
      <c r="L672" s="89">
        <v>21.21</v>
      </c>
      <c r="M672" s="52">
        <f t="shared" si="426"/>
        <v>100</v>
      </c>
      <c r="N672" s="53">
        <f t="shared" si="427"/>
        <v>134.66666666666666</v>
      </c>
      <c r="O672" s="51">
        <v>21.21</v>
      </c>
      <c r="P672" s="51">
        <v>23.41</v>
      </c>
      <c r="Q672" s="51">
        <f t="shared" si="415"/>
        <v>100</v>
      </c>
      <c r="R672" s="51">
        <f t="shared" si="416"/>
        <v>110.37246581801037</v>
      </c>
      <c r="S672" s="121">
        <v>23.41</v>
      </c>
      <c r="T672" s="121">
        <v>30.11</v>
      </c>
      <c r="U672" s="180">
        <f t="shared" si="417"/>
        <v>100</v>
      </c>
      <c r="V672" s="180">
        <f t="shared" si="418"/>
        <v>128.62024775736865</v>
      </c>
      <c r="W672" s="198"/>
    </row>
    <row r="673" spans="1:23">
      <c r="A673" s="197"/>
      <c r="B673" s="88"/>
      <c r="C673" s="197"/>
      <c r="D673" s="117" t="s">
        <v>21</v>
      </c>
      <c r="E673" s="88">
        <v>15.47</v>
      </c>
      <c r="F673" s="88">
        <v>15.47</v>
      </c>
      <c r="G673" s="88">
        <v>17.07</v>
      </c>
      <c r="H673" s="92">
        <f t="shared" si="419"/>
        <v>100</v>
      </c>
      <c r="I673" s="92">
        <f t="shared" si="413"/>
        <v>110.3425985778927</v>
      </c>
      <c r="J673" s="88">
        <v>17.07</v>
      </c>
      <c r="K673" s="88">
        <v>17.07</v>
      </c>
      <c r="L673" s="88">
        <v>19.96</v>
      </c>
      <c r="M673" s="92">
        <f t="shared" si="426"/>
        <v>100</v>
      </c>
      <c r="N673" s="94">
        <f t="shared" si="427"/>
        <v>116.9302870533099</v>
      </c>
      <c r="O673" s="51">
        <v>19.96</v>
      </c>
      <c r="P673" s="51">
        <v>28.12</v>
      </c>
      <c r="Q673" s="51">
        <f t="shared" si="415"/>
        <v>100</v>
      </c>
      <c r="R673" s="51">
        <f t="shared" si="416"/>
        <v>140.88176352705409</v>
      </c>
      <c r="S673" s="121">
        <v>28.12</v>
      </c>
      <c r="T673" s="121">
        <v>30.46</v>
      </c>
      <c r="U673" s="180">
        <f t="shared" si="417"/>
        <v>100</v>
      </c>
      <c r="V673" s="180">
        <f t="shared" si="418"/>
        <v>108.32147937411096</v>
      </c>
      <c r="W673" s="198"/>
    </row>
    <row r="674" spans="1:23" ht="15" customHeight="1">
      <c r="A674" s="200">
        <v>7</v>
      </c>
      <c r="B674" s="89"/>
      <c r="C674" s="197" t="s">
        <v>573</v>
      </c>
      <c r="D674" s="119" t="s">
        <v>20</v>
      </c>
      <c r="E674" s="51">
        <v>27.55</v>
      </c>
      <c r="F674" s="89">
        <v>27.55</v>
      </c>
      <c r="G674" s="89">
        <v>30.33</v>
      </c>
      <c r="H674" s="52">
        <f t="shared" si="419"/>
        <v>100</v>
      </c>
      <c r="I674" s="52">
        <f t="shared" si="413"/>
        <v>110.09074410163338</v>
      </c>
      <c r="J674" s="51">
        <v>30.33</v>
      </c>
      <c r="K674" s="89">
        <v>30.33</v>
      </c>
      <c r="L674" s="89">
        <v>39.28</v>
      </c>
      <c r="M674" s="52">
        <f t="shared" si="426"/>
        <v>100</v>
      </c>
      <c r="N674" s="53">
        <f t="shared" si="427"/>
        <v>129.50873722387078</v>
      </c>
      <c r="O674" s="51">
        <v>37.659999999999997</v>
      </c>
      <c r="P674" s="51">
        <v>37.659999999999997</v>
      </c>
      <c r="Q674" s="51">
        <f t="shared" si="415"/>
        <v>95.875763747454172</v>
      </c>
      <c r="R674" s="51">
        <f t="shared" si="416"/>
        <v>100</v>
      </c>
      <c r="S674" s="121">
        <v>37.659999999999997</v>
      </c>
      <c r="T674" s="121">
        <v>44.17</v>
      </c>
      <c r="U674" s="180">
        <f t="shared" si="417"/>
        <v>100</v>
      </c>
      <c r="V674" s="180">
        <f t="shared" si="418"/>
        <v>117.28624535315986</v>
      </c>
      <c r="W674" s="198"/>
    </row>
    <row r="675" spans="1:23" ht="30">
      <c r="A675" s="200"/>
      <c r="B675" s="89"/>
      <c r="C675" s="198"/>
      <c r="D675" s="119" t="s">
        <v>72</v>
      </c>
      <c r="E675" s="89">
        <f t="shared" ref="E675" si="428">F675</f>
        <v>25.02</v>
      </c>
      <c r="F675" s="89">
        <v>25.02</v>
      </c>
      <c r="G675" s="89">
        <v>26.27</v>
      </c>
      <c r="H675" s="52">
        <f t="shared" si="419"/>
        <v>100</v>
      </c>
      <c r="I675" s="52">
        <f t="shared" si="413"/>
        <v>104.99600319744205</v>
      </c>
      <c r="J675" s="89">
        <v>26.27</v>
      </c>
      <c r="K675" s="89">
        <v>26.27</v>
      </c>
      <c r="L675" s="89">
        <v>27.4</v>
      </c>
      <c r="M675" s="52">
        <f t="shared" si="426"/>
        <v>100</v>
      </c>
      <c r="N675" s="53">
        <f t="shared" si="427"/>
        <v>104.30148458317473</v>
      </c>
      <c r="O675" s="51">
        <v>27.4</v>
      </c>
      <c r="P675" s="51">
        <v>27.81</v>
      </c>
      <c r="Q675" s="51">
        <f t="shared" si="415"/>
        <v>100</v>
      </c>
      <c r="R675" s="51">
        <f t="shared" si="416"/>
        <v>101.49635036496349</v>
      </c>
      <c r="S675" s="121">
        <v>27.81</v>
      </c>
      <c r="T675" s="121">
        <v>28.92</v>
      </c>
      <c r="U675" s="180">
        <f t="shared" si="417"/>
        <v>100</v>
      </c>
      <c r="V675" s="180">
        <f t="shared" si="418"/>
        <v>103.99137001078749</v>
      </c>
      <c r="W675" s="198"/>
    </row>
    <row r="676" spans="1:23">
      <c r="A676" s="200"/>
      <c r="B676" s="89"/>
      <c r="C676" s="198"/>
      <c r="D676" s="119" t="s">
        <v>21</v>
      </c>
      <c r="E676" s="89">
        <f>F676</f>
        <v>9.44</v>
      </c>
      <c r="F676" s="89">
        <v>9.44</v>
      </c>
      <c r="G676" s="89">
        <v>10.050000000000001</v>
      </c>
      <c r="H676" s="52">
        <f t="shared" ref="H676" si="429">F676/E676*100</f>
        <v>100</v>
      </c>
      <c r="I676" s="52">
        <f t="shared" ref="I676" si="430">G676/F676*100</f>
        <v>106.46186440677967</v>
      </c>
      <c r="J676" s="89">
        <v>10.050000000000001</v>
      </c>
      <c r="K676" s="89">
        <v>10.050000000000001</v>
      </c>
      <c r="L676" s="89">
        <v>11.15</v>
      </c>
      <c r="M676" s="52">
        <f t="shared" si="426"/>
        <v>100</v>
      </c>
      <c r="N676" s="53">
        <f t="shared" si="427"/>
        <v>110.94527363184079</v>
      </c>
      <c r="O676" s="51">
        <v>11.15</v>
      </c>
      <c r="P676" s="51">
        <v>11.36</v>
      </c>
      <c r="Q676" s="51">
        <f t="shared" si="415"/>
        <v>100</v>
      </c>
      <c r="R676" s="51">
        <f t="shared" si="416"/>
        <v>101.88340807174887</v>
      </c>
      <c r="S676" s="121">
        <v>11.36</v>
      </c>
      <c r="T676" s="121">
        <v>11.41</v>
      </c>
      <c r="U676" s="180">
        <f t="shared" si="417"/>
        <v>100</v>
      </c>
      <c r="V676" s="180">
        <f t="shared" si="418"/>
        <v>100.44014084507043</v>
      </c>
      <c r="W676" s="198"/>
    </row>
    <row r="677" spans="1:23" ht="30">
      <c r="A677" s="197"/>
      <c r="B677" s="88"/>
      <c r="C677" s="198"/>
      <c r="D677" s="117" t="s">
        <v>148</v>
      </c>
      <c r="E677" s="88">
        <f>F677</f>
        <v>9.44</v>
      </c>
      <c r="F677" s="88">
        <v>9.44</v>
      </c>
      <c r="G677" s="88">
        <v>9.91</v>
      </c>
      <c r="H677" s="92">
        <f t="shared" si="419"/>
        <v>100</v>
      </c>
      <c r="I677" s="92">
        <f t="shared" si="413"/>
        <v>104.97881355932203</v>
      </c>
      <c r="J677" s="88">
        <v>9.91</v>
      </c>
      <c r="K677" s="88">
        <v>9.91</v>
      </c>
      <c r="L677" s="88">
        <v>10.34</v>
      </c>
      <c r="M677" s="92">
        <f t="shared" si="426"/>
        <v>100</v>
      </c>
      <c r="N677" s="94">
        <f t="shared" si="427"/>
        <v>104.3390514631685</v>
      </c>
      <c r="O677" s="51">
        <v>10.34</v>
      </c>
      <c r="P677" s="51">
        <v>10.5</v>
      </c>
      <c r="Q677" s="51">
        <f t="shared" si="415"/>
        <v>100</v>
      </c>
      <c r="R677" s="51">
        <f t="shared" si="416"/>
        <v>101.54738878143135</v>
      </c>
      <c r="S677" s="121">
        <v>10.5</v>
      </c>
      <c r="T677" s="121">
        <v>11.08</v>
      </c>
      <c r="U677" s="180">
        <f t="shared" si="417"/>
        <v>100</v>
      </c>
      <c r="V677" s="180">
        <f t="shared" si="418"/>
        <v>105.52380952380953</v>
      </c>
      <c r="W677" s="198"/>
    </row>
    <row r="678" spans="1:23">
      <c r="A678" s="200">
        <v>8</v>
      </c>
      <c r="B678" s="89"/>
      <c r="C678" s="198"/>
      <c r="D678" s="119" t="s">
        <v>20</v>
      </c>
      <c r="E678" s="89">
        <f t="shared" ref="E678:E701" si="431">F678</f>
        <v>39.97</v>
      </c>
      <c r="F678" s="89">
        <v>39.97</v>
      </c>
      <c r="G678" s="89">
        <v>41.79</v>
      </c>
      <c r="H678" s="52">
        <f t="shared" si="419"/>
        <v>100</v>
      </c>
      <c r="I678" s="52">
        <f t="shared" si="413"/>
        <v>104.55341506129596</v>
      </c>
      <c r="J678" s="89">
        <v>41.79</v>
      </c>
      <c r="K678" s="89">
        <v>41.79</v>
      </c>
      <c r="L678" s="89">
        <v>42.42</v>
      </c>
      <c r="M678" s="52">
        <f t="shared" si="426"/>
        <v>100</v>
      </c>
      <c r="N678" s="53">
        <f t="shared" si="427"/>
        <v>101.50753768844221</v>
      </c>
      <c r="O678" s="51">
        <v>42.42</v>
      </c>
      <c r="P678" s="51">
        <v>43.58</v>
      </c>
      <c r="Q678" s="51">
        <f t="shared" si="415"/>
        <v>100</v>
      </c>
      <c r="R678" s="51">
        <f t="shared" si="416"/>
        <v>102.73455917020273</v>
      </c>
      <c r="S678" s="121">
        <v>40.700000000000003</v>
      </c>
      <c r="T678" s="121">
        <v>40.700000000000003</v>
      </c>
      <c r="U678" s="180">
        <f t="shared" si="417"/>
        <v>93.391463974300152</v>
      </c>
      <c r="V678" s="180">
        <f t="shared" si="418"/>
        <v>100</v>
      </c>
      <c r="W678" s="198"/>
    </row>
    <row r="679" spans="1:23" ht="30">
      <c r="A679" s="200"/>
      <c r="B679" s="89"/>
      <c r="C679" s="198"/>
      <c r="D679" s="119" t="s">
        <v>72</v>
      </c>
      <c r="E679" s="89">
        <f t="shared" si="431"/>
        <v>24.92</v>
      </c>
      <c r="F679" s="89">
        <v>24.92</v>
      </c>
      <c r="G679" s="89">
        <v>26.17</v>
      </c>
      <c r="H679" s="52">
        <f t="shared" si="419"/>
        <v>100</v>
      </c>
      <c r="I679" s="52">
        <f t="shared" si="413"/>
        <v>105.01605136436598</v>
      </c>
      <c r="J679" s="89">
        <v>26.17</v>
      </c>
      <c r="K679" s="89">
        <v>26.17</v>
      </c>
      <c r="L679" s="89">
        <v>27.3</v>
      </c>
      <c r="M679" s="52">
        <f t="shared" si="426"/>
        <v>100</v>
      </c>
      <c r="N679" s="53">
        <f t="shared" si="427"/>
        <v>104.31792128391287</v>
      </c>
      <c r="O679" s="51">
        <v>27.3</v>
      </c>
      <c r="P679" s="51">
        <v>27.71</v>
      </c>
      <c r="Q679" s="51">
        <f t="shared" si="415"/>
        <v>100</v>
      </c>
      <c r="R679" s="51">
        <f t="shared" si="416"/>
        <v>101.5018315018315</v>
      </c>
      <c r="S679" s="121">
        <v>27.71</v>
      </c>
      <c r="T679" s="121">
        <v>29.26</v>
      </c>
      <c r="U679" s="180">
        <f t="shared" si="417"/>
        <v>100</v>
      </c>
      <c r="V679" s="180">
        <f t="shared" si="418"/>
        <v>105.59364850234572</v>
      </c>
      <c r="W679" s="198"/>
    </row>
    <row r="680" spans="1:23">
      <c r="A680" s="200"/>
      <c r="B680" s="89"/>
      <c r="C680" s="198"/>
      <c r="D680" s="119" t="s">
        <v>21</v>
      </c>
      <c r="E680" s="89">
        <f t="shared" si="431"/>
        <v>21.47</v>
      </c>
      <c r="F680" s="89">
        <v>21.47</v>
      </c>
      <c r="G680" s="89">
        <v>23.13</v>
      </c>
      <c r="H680" s="52">
        <f t="shared" si="419"/>
        <v>100</v>
      </c>
      <c r="I680" s="52">
        <f t="shared" si="413"/>
        <v>107.73171867722404</v>
      </c>
      <c r="J680" s="89">
        <v>23.13</v>
      </c>
      <c r="K680" s="89">
        <v>23.13</v>
      </c>
      <c r="L680" s="89">
        <v>24.37</v>
      </c>
      <c r="M680" s="52">
        <f t="shared" si="426"/>
        <v>100</v>
      </c>
      <c r="N680" s="53">
        <f t="shared" si="427"/>
        <v>105.36100302637269</v>
      </c>
      <c r="O680" s="51">
        <v>24.37</v>
      </c>
      <c r="P680" s="51">
        <v>25.64</v>
      </c>
      <c r="Q680" s="51">
        <f t="shared" si="415"/>
        <v>100</v>
      </c>
      <c r="R680" s="51">
        <f t="shared" si="416"/>
        <v>105.21132540008207</v>
      </c>
      <c r="S680" s="121">
        <v>25.64</v>
      </c>
      <c r="T680" s="121">
        <v>27.5</v>
      </c>
      <c r="U680" s="180">
        <f t="shared" si="417"/>
        <v>100</v>
      </c>
      <c r="V680" s="180">
        <f t="shared" si="418"/>
        <v>107.25429017160685</v>
      </c>
      <c r="W680" s="198"/>
    </row>
    <row r="681" spans="1:23" ht="30">
      <c r="A681" s="197"/>
      <c r="B681" s="88"/>
      <c r="C681" s="199"/>
      <c r="D681" s="117" t="s">
        <v>148</v>
      </c>
      <c r="E681" s="88">
        <f t="shared" si="431"/>
        <v>12.01</v>
      </c>
      <c r="F681" s="88">
        <v>12.01</v>
      </c>
      <c r="G681" s="88">
        <v>12.61</v>
      </c>
      <c r="H681" s="92">
        <f t="shared" si="419"/>
        <v>100</v>
      </c>
      <c r="I681" s="92">
        <f t="shared" si="413"/>
        <v>104.99583680266444</v>
      </c>
      <c r="J681" s="88">
        <v>12.61</v>
      </c>
      <c r="K681" s="88">
        <v>12.61</v>
      </c>
      <c r="L681" s="88">
        <v>13.15</v>
      </c>
      <c r="M681" s="92">
        <f t="shared" si="426"/>
        <v>100</v>
      </c>
      <c r="N681" s="94">
        <f>L681/K681*100</f>
        <v>104.28231562252182</v>
      </c>
      <c r="O681" s="51">
        <v>13.15</v>
      </c>
      <c r="P681" s="51">
        <v>13.35</v>
      </c>
      <c r="Q681" s="51">
        <f t="shared" si="415"/>
        <v>100</v>
      </c>
      <c r="R681" s="51">
        <f t="shared" si="416"/>
        <v>101.52091254752851</v>
      </c>
      <c r="S681" s="121">
        <v>13.35</v>
      </c>
      <c r="T681" s="121">
        <v>14.09</v>
      </c>
      <c r="U681" s="180">
        <f t="shared" si="417"/>
        <v>100</v>
      </c>
      <c r="V681" s="180">
        <f t="shared" si="418"/>
        <v>105.54307116104869</v>
      </c>
      <c r="W681" s="199"/>
    </row>
    <row r="682" spans="1:23" ht="15" customHeight="1">
      <c r="A682" s="197">
        <v>9</v>
      </c>
      <c r="B682" s="88"/>
      <c r="C682" s="200" t="s">
        <v>361</v>
      </c>
      <c r="D682" s="119" t="s">
        <v>20</v>
      </c>
      <c r="E682" s="88"/>
      <c r="F682" s="88"/>
      <c r="G682" s="88"/>
      <c r="H682" s="92"/>
      <c r="I682" s="92"/>
      <c r="J682" s="88">
        <v>44.19</v>
      </c>
      <c r="K682" s="88">
        <v>44.19</v>
      </c>
      <c r="L682" s="88">
        <v>45.54</v>
      </c>
      <c r="M682" s="92">
        <f t="shared" si="426"/>
        <v>100</v>
      </c>
      <c r="N682" s="94">
        <f t="shared" si="426"/>
        <v>103.0549898167006</v>
      </c>
      <c r="O682" s="116">
        <v>45.54</v>
      </c>
      <c r="P682" s="116" t="s">
        <v>31</v>
      </c>
      <c r="Q682" s="51">
        <f t="shared" si="415"/>
        <v>100</v>
      </c>
      <c r="R682" s="51" t="s">
        <v>31</v>
      </c>
      <c r="S682" s="121" t="s">
        <v>31</v>
      </c>
      <c r="T682" s="121" t="s">
        <v>31</v>
      </c>
      <c r="U682" s="180" t="s">
        <v>31</v>
      </c>
      <c r="V682" s="180" t="s">
        <v>31</v>
      </c>
      <c r="W682" s="200" t="s">
        <v>355</v>
      </c>
    </row>
    <row r="683" spans="1:23" ht="30">
      <c r="A683" s="198"/>
      <c r="B683" s="88"/>
      <c r="C683" s="200"/>
      <c r="D683" s="119" t="s">
        <v>59</v>
      </c>
      <c r="E683" s="88"/>
      <c r="F683" s="88"/>
      <c r="G683" s="88"/>
      <c r="H683" s="92"/>
      <c r="I683" s="92"/>
      <c r="J683" s="88">
        <v>48.62</v>
      </c>
      <c r="K683" s="88">
        <v>48.62</v>
      </c>
      <c r="L683" s="88">
        <v>50.72</v>
      </c>
      <c r="M683" s="92">
        <f>K683/J683*100</f>
        <v>100</v>
      </c>
      <c r="N683" s="94">
        <f t="shared" si="426"/>
        <v>104.31921020156314</v>
      </c>
      <c r="O683" s="116">
        <v>51.58</v>
      </c>
      <c r="P683" s="116" t="s">
        <v>31</v>
      </c>
      <c r="Q683" s="51">
        <f t="shared" si="415"/>
        <v>101.6955835962145</v>
      </c>
      <c r="R683" s="51" t="s">
        <v>31</v>
      </c>
      <c r="S683" s="121" t="s">
        <v>31</v>
      </c>
      <c r="T683" s="121" t="s">
        <v>31</v>
      </c>
      <c r="U683" s="180" t="s">
        <v>31</v>
      </c>
      <c r="V683" s="180" t="s">
        <v>31</v>
      </c>
      <c r="W683" s="200"/>
    </row>
    <row r="684" spans="1:23">
      <c r="A684" s="198"/>
      <c r="B684" s="88"/>
      <c r="C684" s="200"/>
      <c r="D684" s="119" t="s">
        <v>21</v>
      </c>
      <c r="E684" s="88"/>
      <c r="F684" s="88"/>
      <c r="G684" s="88"/>
      <c r="H684" s="92"/>
      <c r="I684" s="92"/>
      <c r="J684" s="88">
        <v>31.9</v>
      </c>
      <c r="K684" s="88">
        <v>31.13</v>
      </c>
      <c r="L684" s="88">
        <v>31.13</v>
      </c>
      <c r="M684" s="92">
        <f t="shared" ref="M684:M685" si="432">K684/J684*100</f>
        <v>97.58620689655173</v>
      </c>
      <c r="N684" s="94">
        <f t="shared" si="426"/>
        <v>100</v>
      </c>
      <c r="O684" s="116">
        <v>23.54</v>
      </c>
      <c r="P684" s="116" t="s">
        <v>31</v>
      </c>
      <c r="Q684" s="51">
        <f>O684/L684*100</f>
        <v>75.618374558303884</v>
      </c>
      <c r="R684" s="51" t="s">
        <v>31</v>
      </c>
      <c r="S684" s="121" t="s">
        <v>31</v>
      </c>
      <c r="T684" s="121" t="s">
        <v>31</v>
      </c>
      <c r="U684" s="180" t="s">
        <v>31</v>
      </c>
      <c r="V684" s="180" t="s">
        <v>31</v>
      </c>
      <c r="W684" s="200"/>
    </row>
    <row r="685" spans="1:23" ht="30">
      <c r="A685" s="199"/>
      <c r="B685" s="88"/>
      <c r="C685" s="197"/>
      <c r="D685" s="117" t="s">
        <v>60</v>
      </c>
      <c r="E685" s="88"/>
      <c r="F685" s="88"/>
      <c r="G685" s="88"/>
      <c r="H685" s="92"/>
      <c r="I685" s="92"/>
      <c r="J685" s="88">
        <v>24.96</v>
      </c>
      <c r="K685" s="88">
        <v>24.96</v>
      </c>
      <c r="L685" s="88">
        <v>26.03</v>
      </c>
      <c r="M685" s="92">
        <f t="shared" si="432"/>
        <v>100</v>
      </c>
      <c r="N685" s="94">
        <f t="shared" si="426"/>
        <v>104.28685897435896</v>
      </c>
      <c r="O685" s="116">
        <v>26.47</v>
      </c>
      <c r="P685" s="116" t="s">
        <v>31</v>
      </c>
      <c r="Q685" s="51">
        <f t="shared" si="415"/>
        <v>101.69035728006146</v>
      </c>
      <c r="R685" s="51" t="s">
        <v>31</v>
      </c>
      <c r="S685" s="121" t="s">
        <v>31</v>
      </c>
      <c r="T685" s="121" t="s">
        <v>31</v>
      </c>
      <c r="U685" s="180" t="s">
        <v>31</v>
      </c>
      <c r="V685" s="180" t="s">
        <v>31</v>
      </c>
      <c r="W685" s="200"/>
    </row>
    <row r="686" spans="1:23" ht="19.5" customHeight="1">
      <c r="A686" s="197">
        <v>10</v>
      </c>
      <c r="B686" s="88"/>
      <c r="C686" s="197" t="s">
        <v>362</v>
      </c>
      <c r="D686" s="119" t="s">
        <v>20</v>
      </c>
      <c r="E686" s="88"/>
      <c r="F686" s="88"/>
      <c r="G686" s="88"/>
      <c r="H686" s="92"/>
      <c r="I686" s="92"/>
      <c r="J686" s="88"/>
      <c r="K686" s="88"/>
      <c r="L686" s="88"/>
      <c r="M686" s="92"/>
      <c r="N686" s="94"/>
      <c r="O686" s="116">
        <v>35.24</v>
      </c>
      <c r="P686" s="116" t="s">
        <v>31</v>
      </c>
      <c r="Q686" s="51">
        <f t="shared" ref="Q686:Q691" si="433">O686/O682*100</f>
        <v>77.382520860781739</v>
      </c>
      <c r="R686" s="51" t="s">
        <v>31</v>
      </c>
      <c r="S686" s="121" t="s">
        <v>31</v>
      </c>
      <c r="T686" s="121" t="s">
        <v>31</v>
      </c>
      <c r="U686" s="180" t="s">
        <v>31</v>
      </c>
      <c r="V686" s="180" t="s">
        <v>31</v>
      </c>
      <c r="W686" s="197" t="s">
        <v>363</v>
      </c>
    </row>
    <row r="687" spans="1:23" ht="36" customHeight="1">
      <c r="A687" s="198"/>
      <c r="B687" s="88"/>
      <c r="C687" s="198"/>
      <c r="D687" s="119" t="s">
        <v>220</v>
      </c>
      <c r="E687" s="88"/>
      <c r="F687" s="88"/>
      <c r="G687" s="88"/>
      <c r="H687" s="92"/>
      <c r="I687" s="92"/>
      <c r="J687" s="88"/>
      <c r="K687" s="88"/>
      <c r="L687" s="88"/>
      <c r="M687" s="92"/>
      <c r="N687" s="94"/>
      <c r="O687" s="116">
        <v>42.29</v>
      </c>
      <c r="P687" s="116" t="s">
        <v>31</v>
      </c>
      <c r="Q687" s="51">
        <f t="shared" si="433"/>
        <v>81.989143078712672</v>
      </c>
      <c r="R687" s="51" t="s">
        <v>31</v>
      </c>
      <c r="S687" s="121" t="s">
        <v>31</v>
      </c>
      <c r="T687" s="121" t="s">
        <v>31</v>
      </c>
      <c r="U687" s="180" t="s">
        <v>31</v>
      </c>
      <c r="V687" s="180" t="s">
        <v>31</v>
      </c>
      <c r="W687" s="198"/>
    </row>
    <row r="688" spans="1:23" ht="22.5" customHeight="1">
      <c r="A688" s="198"/>
      <c r="B688" s="177"/>
      <c r="C688" s="198"/>
      <c r="D688" s="178" t="s">
        <v>21</v>
      </c>
      <c r="E688" s="177"/>
      <c r="F688" s="177"/>
      <c r="G688" s="177"/>
      <c r="H688" s="181"/>
      <c r="I688" s="181"/>
      <c r="J688" s="177"/>
      <c r="K688" s="177"/>
      <c r="L688" s="177"/>
      <c r="M688" s="181"/>
      <c r="N688" s="183"/>
      <c r="O688" s="116">
        <v>23.54</v>
      </c>
      <c r="P688" s="116" t="s">
        <v>31</v>
      </c>
      <c r="Q688" s="180">
        <f t="shared" si="433"/>
        <v>100</v>
      </c>
      <c r="R688" s="180" t="s">
        <v>31</v>
      </c>
      <c r="S688" s="180" t="s">
        <v>31</v>
      </c>
      <c r="T688" s="180" t="s">
        <v>31</v>
      </c>
      <c r="U688" s="180" t="s">
        <v>31</v>
      </c>
      <c r="V688" s="180" t="s">
        <v>31</v>
      </c>
      <c r="W688" s="198"/>
    </row>
    <row r="689" spans="1:23" ht="33.75" customHeight="1">
      <c r="A689" s="199"/>
      <c r="B689" s="177"/>
      <c r="C689" s="199"/>
      <c r="D689" s="178" t="s">
        <v>60</v>
      </c>
      <c r="E689" s="177"/>
      <c r="F689" s="177"/>
      <c r="G689" s="177"/>
      <c r="H689" s="181"/>
      <c r="I689" s="181"/>
      <c r="J689" s="177"/>
      <c r="K689" s="177"/>
      <c r="L689" s="177"/>
      <c r="M689" s="181"/>
      <c r="N689" s="183"/>
      <c r="O689" s="116">
        <v>26.47</v>
      </c>
      <c r="P689" s="116" t="s">
        <v>31</v>
      </c>
      <c r="Q689" s="180">
        <f t="shared" si="433"/>
        <v>100</v>
      </c>
      <c r="R689" s="180" t="s">
        <v>31</v>
      </c>
      <c r="S689" s="180" t="s">
        <v>31</v>
      </c>
      <c r="T689" s="180" t="s">
        <v>31</v>
      </c>
      <c r="U689" s="180" t="s">
        <v>31</v>
      </c>
      <c r="V689" s="180" t="s">
        <v>31</v>
      </c>
      <c r="W689" s="199"/>
    </row>
    <row r="690" spans="1:23" ht="19.5" customHeight="1">
      <c r="A690" s="197">
        <v>11</v>
      </c>
      <c r="B690" s="89"/>
      <c r="C690" s="197" t="s">
        <v>364</v>
      </c>
      <c r="D690" s="119" t="s">
        <v>20</v>
      </c>
      <c r="E690" s="89">
        <f t="shared" si="431"/>
        <v>41.33</v>
      </c>
      <c r="F690" s="89">
        <v>41.33</v>
      </c>
      <c r="G690" s="89">
        <v>44.19</v>
      </c>
      <c r="H690" s="52">
        <f t="shared" si="419"/>
        <v>100</v>
      </c>
      <c r="I690" s="52">
        <f t="shared" si="413"/>
        <v>106.91991289620131</v>
      </c>
      <c r="J690" s="89" t="s">
        <v>31</v>
      </c>
      <c r="K690" s="89" t="s">
        <v>31</v>
      </c>
      <c r="L690" s="89" t="s">
        <v>31</v>
      </c>
      <c r="M690" s="52" t="s">
        <v>31</v>
      </c>
      <c r="N690" s="53" t="s">
        <v>31</v>
      </c>
      <c r="O690" s="51">
        <v>35.24</v>
      </c>
      <c r="P690" s="51">
        <v>35.24</v>
      </c>
      <c r="Q690" s="51">
        <f t="shared" si="433"/>
        <v>100</v>
      </c>
      <c r="R690" s="51">
        <f t="shared" si="416"/>
        <v>100</v>
      </c>
      <c r="S690" s="121">
        <v>35.24</v>
      </c>
      <c r="T690" s="121">
        <v>35.24</v>
      </c>
      <c r="U690" s="180">
        <f t="shared" si="417"/>
        <v>100</v>
      </c>
      <c r="V690" s="180">
        <f t="shared" si="418"/>
        <v>100</v>
      </c>
      <c r="W690" s="197" t="s">
        <v>574</v>
      </c>
    </row>
    <row r="691" spans="1:23" ht="33" customHeight="1">
      <c r="A691" s="198"/>
      <c r="B691" s="178"/>
      <c r="C691" s="198"/>
      <c r="D691" s="178" t="s">
        <v>260</v>
      </c>
      <c r="E691" s="178"/>
      <c r="F691" s="178"/>
      <c r="G691" s="178"/>
      <c r="H691" s="179"/>
      <c r="I691" s="179"/>
      <c r="J691" s="178"/>
      <c r="K691" s="178"/>
      <c r="L691" s="178"/>
      <c r="M691" s="179"/>
      <c r="N691" s="53"/>
      <c r="O691" s="180">
        <v>35.24</v>
      </c>
      <c r="P691" s="180">
        <v>35.24</v>
      </c>
      <c r="Q691" s="180">
        <f t="shared" si="433"/>
        <v>83.329392291321838</v>
      </c>
      <c r="R691" s="180">
        <f t="shared" si="416"/>
        <v>100</v>
      </c>
      <c r="S691" s="180">
        <v>35.24</v>
      </c>
      <c r="T691" s="180">
        <v>35.24</v>
      </c>
      <c r="U691" s="180">
        <f t="shared" si="417"/>
        <v>100</v>
      </c>
      <c r="V691" s="180">
        <f t="shared" si="418"/>
        <v>100</v>
      </c>
      <c r="W691" s="198"/>
    </row>
    <row r="692" spans="1:23" ht="21" customHeight="1">
      <c r="A692" s="198"/>
      <c r="B692" s="89"/>
      <c r="C692" s="198"/>
      <c r="D692" s="119" t="s">
        <v>21</v>
      </c>
      <c r="E692" s="89">
        <f t="shared" si="431"/>
        <v>30.36</v>
      </c>
      <c r="F692" s="89">
        <v>30.36</v>
      </c>
      <c r="G692" s="89">
        <v>31.9</v>
      </c>
      <c r="H692" s="52">
        <f t="shared" si="419"/>
        <v>100</v>
      </c>
      <c r="I692" s="52">
        <f t="shared" si="413"/>
        <v>105.07246376811594</v>
      </c>
      <c r="J692" s="89" t="s">
        <v>31</v>
      </c>
      <c r="K692" s="89" t="s">
        <v>31</v>
      </c>
      <c r="L692" s="89" t="s">
        <v>31</v>
      </c>
      <c r="M692" s="52" t="s">
        <v>31</v>
      </c>
      <c r="N692" s="53" t="s">
        <v>31</v>
      </c>
      <c r="O692" s="51">
        <v>17.420000000000002</v>
      </c>
      <c r="P692" s="51">
        <v>17.420000000000002</v>
      </c>
      <c r="Q692" s="51">
        <f>O692/O684*100</f>
        <v>74.001699235344105</v>
      </c>
      <c r="R692" s="180">
        <f t="shared" si="416"/>
        <v>100</v>
      </c>
      <c r="S692" s="121">
        <v>17.420000000000002</v>
      </c>
      <c r="T692" s="121">
        <v>17.420000000000002</v>
      </c>
      <c r="U692" s="180">
        <f t="shared" si="417"/>
        <v>100</v>
      </c>
      <c r="V692" s="180">
        <f t="shared" si="418"/>
        <v>100</v>
      </c>
      <c r="W692" s="198"/>
    </row>
    <row r="693" spans="1:23" ht="37.5" customHeight="1">
      <c r="A693" s="199"/>
      <c r="B693" s="178"/>
      <c r="C693" s="199"/>
      <c r="D693" s="178" t="s">
        <v>261</v>
      </c>
      <c r="E693" s="178"/>
      <c r="F693" s="178"/>
      <c r="G693" s="178"/>
      <c r="H693" s="179"/>
      <c r="I693" s="179"/>
      <c r="J693" s="178"/>
      <c r="K693" s="178"/>
      <c r="L693" s="178"/>
      <c r="M693" s="179"/>
      <c r="N693" s="53"/>
      <c r="O693" s="116">
        <v>17.420000000000002</v>
      </c>
      <c r="P693" s="116">
        <v>17.420000000000002</v>
      </c>
      <c r="Q693" s="116">
        <f>O693/O689*100</f>
        <v>65.81035134114093</v>
      </c>
      <c r="R693" s="116">
        <f t="shared" si="416"/>
        <v>100</v>
      </c>
      <c r="S693" s="116">
        <v>17.420000000000002</v>
      </c>
      <c r="T693" s="116">
        <v>17.420000000000002</v>
      </c>
      <c r="U693" s="116">
        <f t="shared" si="417"/>
        <v>100</v>
      </c>
      <c r="V693" s="116">
        <f t="shared" si="418"/>
        <v>100</v>
      </c>
      <c r="W693" s="199"/>
    </row>
    <row r="694" spans="1:23" ht="30">
      <c r="A694" s="200">
        <v>12</v>
      </c>
      <c r="B694" s="89"/>
      <c r="C694" s="200" t="s">
        <v>199</v>
      </c>
      <c r="D694" s="119" t="s">
        <v>110</v>
      </c>
      <c r="E694" s="89">
        <f t="shared" si="431"/>
        <v>27.51</v>
      </c>
      <c r="F694" s="89">
        <v>27.51</v>
      </c>
      <c r="G694" s="89">
        <v>28.86</v>
      </c>
      <c r="H694" s="52">
        <f t="shared" si="419"/>
        <v>100</v>
      </c>
      <c r="I694" s="52">
        <f t="shared" si="413"/>
        <v>104.90730643402398</v>
      </c>
      <c r="J694" s="89">
        <v>28.86</v>
      </c>
      <c r="K694" s="89">
        <v>28.86</v>
      </c>
      <c r="L694" s="89">
        <v>30.99</v>
      </c>
      <c r="M694" s="52">
        <f t="shared" ref="M694:M696" si="434">K694/J694*100</f>
        <v>100</v>
      </c>
      <c r="N694" s="53">
        <f t="shared" si="427"/>
        <v>107.38045738045739</v>
      </c>
      <c r="O694" s="116">
        <v>30.99</v>
      </c>
      <c r="P694" s="116">
        <v>32.93</v>
      </c>
      <c r="Q694" s="116">
        <f t="shared" si="415"/>
        <v>100</v>
      </c>
      <c r="R694" s="116">
        <f t="shared" si="416"/>
        <v>106.26008389803164</v>
      </c>
      <c r="S694" s="116">
        <v>32.93</v>
      </c>
      <c r="T694" s="116">
        <v>36.090000000000003</v>
      </c>
      <c r="U694" s="116">
        <f t="shared" si="417"/>
        <v>100</v>
      </c>
      <c r="V694" s="116">
        <f t="shared" si="418"/>
        <v>109.59611296689951</v>
      </c>
      <c r="W694" s="197" t="s">
        <v>572</v>
      </c>
    </row>
    <row r="695" spans="1:23" ht="45">
      <c r="A695" s="200"/>
      <c r="B695" s="89"/>
      <c r="C695" s="200"/>
      <c r="D695" s="119" t="s">
        <v>575</v>
      </c>
      <c r="E695" s="89" t="s">
        <v>31</v>
      </c>
      <c r="F695" s="89" t="s">
        <v>31</v>
      </c>
      <c r="G695" s="89" t="s">
        <v>31</v>
      </c>
      <c r="H695" s="52" t="s">
        <v>31</v>
      </c>
      <c r="I695" s="52" t="s">
        <v>31</v>
      </c>
      <c r="J695" s="89" t="s">
        <v>31</v>
      </c>
      <c r="K695" s="89">
        <v>28.86</v>
      </c>
      <c r="L695" s="89">
        <v>30.1</v>
      </c>
      <c r="M695" s="52" t="s">
        <v>31</v>
      </c>
      <c r="N695" s="53">
        <f t="shared" si="427"/>
        <v>104.2966042966043</v>
      </c>
      <c r="O695" s="116">
        <v>30.1</v>
      </c>
      <c r="P695" s="116">
        <v>30.55</v>
      </c>
      <c r="Q695" s="116">
        <f t="shared" si="415"/>
        <v>100</v>
      </c>
      <c r="R695" s="116">
        <f t="shared" si="416"/>
        <v>101.49501661129567</v>
      </c>
      <c r="S695" s="116">
        <v>30.55</v>
      </c>
      <c r="T695" s="116">
        <v>32.26</v>
      </c>
      <c r="U695" s="116">
        <f t="shared" si="417"/>
        <v>100</v>
      </c>
      <c r="V695" s="116">
        <f t="shared" si="418"/>
        <v>105.59738134206218</v>
      </c>
      <c r="W695" s="198"/>
    </row>
    <row r="696" spans="1:23" ht="30">
      <c r="A696" s="200"/>
      <c r="B696" s="89"/>
      <c r="C696" s="200"/>
      <c r="D696" s="119" t="s">
        <v>109</v>
      </c>
      <c r="E696" s="89">
        <f t="shared" si="431"/>
        <v>35.86</v>
      </c>
      <c r="F696" s="89">
        <v>35.86</v>
      </c>
      <c r="G696" s="89">
        <v>36.29</v>
      </c>
      <c r="H696" s="52">
        <f t="shared" si="419"/>
        <v>100</v>
      </c>
      <c r="I696" s="52">
        <f t="shared" si="413"/>
        <v>101.19910764082543</v>
      </c>
      <c r="J696" s="89">
        <v>36.29</v>
      </c>
      <c r="K696" s="89">
        <v>36.29</v>
      </c>
      <c r="L696" s="89">
        <v>42.58</v>
      </c>
      <c r="M696" s="52">
        <f t="shared" si="434"/>
        <v>100</v>
      </c>
      <c r="N696" s="53">
        <f t="shared" si="427"/>
        <v>117.33259851198676</v>
      </c>
      <c r="O696" s="116">
        <v>42.58</v>
      </c>
      <c r="P696" s="116">
        <v>43.42</v>
      </c>
      <c r="Q696" s="116">
        <f t="shared" si="415"/>
        <v>100</v>
      </c>
      <c r="R696" s="116">
        <f t="shared" si="416"/>
        <v>101.97275716298732</v>
      </c>
      <c r="S696" s="116">
        <v>43.42</v>
      </c>
      <c r="T696" s="116">
        <v>50.26</v>
      </c>
      <c r="U696" s="116">
        <f t="shared" si="417"/>
        <v>100</v>
      </c>
      <c r="V696" s="116">
        <f t="shared" si="418"/>
        <v>115.75310916628281</v>
      </c>
      <c r="W696" s="198"/>
    </row>
    <row r="697" spans="1:23" ht="45">
      <c r="A697" s="200"/>
      <c r="B697" s="89"/>
      <c r="C697" s="200"/>
      <c r="D697" s="119" t="s">
        <v>576</v>
      </c>
      <c r="E697" s="89">
        <f t="shared" si="431"/>
        <v>34.4</v>
      </c>
      <c r="F697" s="89">
        <v>34.4</v>
      </c>
      <c r="G697" s="89">
        <v>36.119999999999997</v>
      </c>
      <c r="H697" s="52">
        <f>F697/E697*100</f>
        <v>100</v>
      </c>
      <c r="I697" s="52">
        <f>G697/F697*100</f>
        <v>105</v>
      </c>
      <c r="J697" s="89">
        <v>36.119999999999997</v>
      </c>
      <c r="K697" s="89">
        <v>36.119999999999997</v>
      </c>
      <c r="L697" s="89">
        <v>37.67</v>
      </c>
      <c r="M697" s="52">
        <f>K697/J697*100</f>
        <v>100</v>
      </c>
      <c r="N697" s="53">
        <f>L697/K697*100</f>
        <v>104.29125138427464</v>
      </c>
      <c r="O697" s="116">
        <v>37.67</v>
      </c>
      <c r="P697" s="116">
        <v>38.24</v>
      </c>
      <c r="Q697" s="116">
        <f t="shared" si="415"/>
        <v>100</v>
      </c>
      <c r="R697" s="116">
        <f t="shared" si="416"/>
        <v>101.51314043005044</v>
      </c>
      <c r="S697" s="116">
        <v>38.24</v>
      </c>
      <c r="T697" s="116">
        <v>40.380000000000003</v>
      </c>
      <c r="U697" s="116">
        <f t="shared" si="417"/>
        <v>100</v>
      </c>
      <c r="V697" s="116">
        <f t="shared" si="418"/>
        <v>105.59623430962344</v>
      </c>
      <c r="W697" s="198"/>
    </row>
    <row r="698" spans="1:23" ht="30">
      <c r="A698" s="200"/>
      <c r="B698" s="89"/>
      <c r="C698" s="200"/>
      <c r="D698" s="119" t="s">
        <v>114</v>
      </c>
      <c r="E698" s="89">
        <f t="shared" si="431"/>
        <v>19.899999999999999</v>
      </c>
      <c r="F698" s="89">
        <v>19.899999999999999</v>
      </c>
      <c r="G698" s="89">
        <v>20.93</v>
      </c>
      <c r="H698" s="52">
        <f t="shared" si="419"/>
        <v>100</v>
      </c>
      <c r="I698" s="52">
        <f t="shared" si="413"/>
        <v>105.17587939698494</v>
      </c>
      <c r="J698" s="89">
        <v>20.93</v>
      </c>
      <c r="K698" s="89">
        <v>20.93</v>
      </c>
      <c r="L698" s="89">
        <v>21.23</v>
      </c>
      <c r="M698" s="52">
        <f t="shared" ref="M698:M701" si="435">K698/J698*100</f>
        <v>100</v>
      </c>
      <c r="N698" s="53">
        <f t="shared" ref="N698:N701" si="436">L698/K698*100</f>
        <v>101.43334925943621</v>
      </c>
      <c r="O698" s="116">
        <v>21.23</v>
      </c>
      <c r="P698" s="116">
        <v>28.53</v>
      </c>
      <c r="Q698" s="116">
        <f t="shared" si="415"/>
        <v>100</v>
      </c>
      <c r="R698" s="116">
        <f t="shared" si="416"/>
        <v>134.38530381535563</v>
      </c>
      <c r="S698" s="116">
        <v>28.53</v>
      </c>
      <c r="T698" s="116">
        <v>30.69</v>
      </c>
      <c r="U698" s="116">
        <f t="shared" si="417"/>
        <v>100</v>
      </c>
      <c r="V698" s="116">
        <f t="shared" si="418"/>
        <v>107.57097791798107</v>
      </c>
      <c r="W698" s="198"/>
    </row>
    <row r="699" spans="1:23" ht="45">
      <c r="A699" s="200"/>
      <c r="B699" s="89"/>
      <c r="C699" s="200"/>
      <c r="D699" s="119" t="s">
        <v>577</v>
      </c>
      <c r="E699" s="89">
        <f t="shared" si="431"/>
        <v>19.899999999999999</v>
      </c>
      <c r="F699" s="89">
        <v>19.899999999999999</v>
      </c>
      <c r="G699" s="89">
        <v>20.9</v>
      </c>
      <c r="H699" s="52">
        <f t="shared" ref="H699" si="437">F699/E699*100</f>
        <v>100</v>
      </c>
      <c r="I699" s="52">
        <f t="shared" ref="I699" si="438">G699/F699*100</f>
        <v>105.0251256281407</v>
      </c>
      <c r="J699" s="89">
        <v>20.9</v>
      </c>
      <c r="K699" s="89">
        <v>20.9</v>
      </c>
      <c r="L699" s="89">
        <v>21.23</v>
      </c>
      <c r="M699" s="52">
        <f t="shared" si="435"/>
        <v>100</v>
      </c>
      <c r="N699" s="53">
        <f t="shared" si="436"/>
        <v>101.57894736842105</v>
      </c>
      <c r="O699" s="116">
        <v>21.23</v>
      </c>
      <c r="P699" s="116">
        <v>28.53</v>
      </c>
      <c r="Q699" s="116">
        <f t="shared" si="415"/>
        <v>100</v>
      </c>
      <c r="R699" s="116">
        <f t="shared" si="416"/>
        <v>134.38530381535563</v>
      </c>
      <c r="S699" s="116">
        <v>28.53</v>
      </c>
      <c r="T699" s="116">
        <v>30.69</v>
      </c>
      <c r="U699" s="116">
        <f t="shared" si="417"/>
        <v>100</v>
      </c>
      <c r="V699" s="116">
        <f t="shared" si="418"/>
        <v>107.57097791798107</v>
      </c>
      <c r="W699" s="198"/>
    </row>
    <row r="700" spans="1:23" ht="30">
      <c r="A700" s="200"/>
      <c r="B700" s="89"/>
      <c r="C700" s="200"/>
      <c r="D700" s="119" t="s">
        <v>115</v>
      </c>
      <c r="E700" s="89">
        <f t="shared" si="431"/>
        <v>19.54</v>
      </c>
      <c r="F700" s="89">
        <v>19.54</v>
      </c>
      <c r="G700" s="89">
        <v>22.12</v>
      </c>
      <c r="H700" s="52">
        <f t="shared" si="419"/>
        <v>100</v>
      </c>
      <c r="I700" s="52">
        <f t="shared" si="413"/>
        <v>113.20368474923235</v>
      </c>
      <c r="J700" s="89">
        <v>22.12</v>
      </c>
      <c r="K700" s="89">
        <v>22.12</v>
      </c>
      <c r="L700" s="89">
        <v>23.61</v>
      </c>
      <c r="M700" s="52">
        <f t="shared" si="435"/>
        <v>100</v>
      </c>
      <c r="N700" s="53">
        <f t="shared" si="436"/>
        <v>106.73598553345387</v>
      </c>
      <c r="O700" s="116">
        <v>23.61</v>
      </c>
      <c r="P700" s="116">
        <v>31.88</v>
      </c>
      <c r="Q700" s="116">
        <f t="shared" si="415"/>
        <v>100</v>
      </c>
      <c r="R700" s="116">
        <f t="shared" si="416"/>
        <v>135.0275307073274</v>
      </c>
      <c r="S700" s="116">
        <v>31.88</v>
      </c>
      <c r="T700" s="116">
        <v>37.020000000000003</v>
      </c>
      <c r="U700" s="116">
        <f t="shared" si="417"/>
        <v>100</v>
      </c>
      <c r="V700" s="116">
        <f t="shared" si="418"/>
        <v>116.12296110414053</v>
      </c>
      <c r="W700" s="198"/>
    </row>
    <row r="701" spans="1:23" ht="47.25" customHeight="1">
      <c r="A701" s="200"/>
      <c r="B701" s="89"/>
      <c r="C701" s="200"/>
      <c r="D701" s="119" t="s">
        <v>578</v>
      </c>
      <c r="E701" s="78">
        <f t="shared" si="431"/>
        <v>17.25</v>
      </c>
      <c r="F701" s="78">
        <v>17.25</v>
      </c>
      <c r="G701" s="78">
        <v>18.11</v>
      </c>
      <c r="H701" s="28">
        <f t="shared" si="419"/>
        <v>100</v>
      </c>
      <c r="I701" s="28">
        <f t="shared" si="413"/>
        <v>104.98550724637681</v>
      </c>
      <c r="J701" s="89">
        <v>18.11</v>
      </c>
      <c r="K701" s="89">
        <v>18.11</v>
      </c>
      <c r="L701" s="89">
        <v>18.89</v>
      </c>
      <c r="M701" s="52">
        <f t="shared" si="435"/>
        <v>100</v>
      </c>
      <c r="N701" s="53">
        <f t="shared" si="436"/>
        <v>104.30701270016567</v>
      </c>
      <c r="O701" s="116">
        <v>18.89</v>
      </c>
      <c r="P701" s="116">
        <v>19.170000000000002</v>
      </c>
      <c r="Q701" s="116">
        <f t="shared" si="415"/>
        <v>100</v>
      </c>
      <c r="R701" s="116">
        <f t="shared" si="416"/>
        <v>101.48226574907359</v>
      </c>
      <c r="S701" s="116">
        <v>19.170000000000002</v>
      </c>
      <c r="T701" s="116">
        <v>20.25</v>
      </c>
      <c r="U701" s="116">
        <f t="shared" si="417"/>
        <v>100</v>
      </c>
      <c r="V701" s="116">
        <f t="shared" si="418"/>
        <v>105.63380281690141</v>
      </c>
      <c r="W701" s="199"/>
    </row>
    <row r="702" spans="1:23" ht="27.75" customHeight="1">
      <c r="A702" s="201" t="s">
        <v>5</v>
      </c>
      <c r="B702" s="202"/>
      <c r="C702" s="202"/>
      <c r="D702" s="202"/>
      <c r="E702" s="202"/>
      <c r="F702" s="202"/>
      <c r="G702" s="202"/>
      <c r="H702" s="202"/>
      <c r="I702" s="202"/>
      <c r="J702" s="202"/>
      <c r="K702" s="202"/>
      <c r="L702" s="202"/>
      <c r="M702" s="202"/>
      <c r="N702" s="202"/>
      <c r="O702" s="202"/>
      <c r="P702" s="202"/>
      <c r="Q702" s="202"/>
      <c r="R702" s="202"/>
      <c r="S702" s="202"/>
      <c r="T702" s="202"/>
      <c r="U702" s="202"/>
      <c r="V702" s="202"/>
      <c r="W702" s="203"/>
    </row>
    <row r="703" spans="1:23" ht="48.75" customHeight="1">
      <c r="A703" s="89">
        <v>1</v>
      </c>
      <c r="B703" s="200" t="s">
        <v>4</v>
      </c>
      <c r="C703" s="97" t="s">
        <v>377</v>
      </c>
      <c r="D703" s="119" t="s">
        <v>20</v>
      </c>
      <c r="E703" s="51">
        <v>6.4</v>
      </c>
      <c r="F703" s="51">
        <f>E703</f>
        <v>6.4</v>
      </c>
      <c r="G703" s="89">
        <v>6.66</v>
      </c>
      <c r="H703" s="52">
        <f>F703/E703*100</f>
        <v>100</v>
      </c>
      <c r="I703" s="52">
        <f t="shared" ref="I703:I705" si="439">G703/F703*100</f>
        <v>104.06249999999999</v>
      </c>
      <c r="J703" s="51">
        <f t="shared" ref="J703:J721" si="440">G703</f>
        <v>6.66</v>
      </c>
      <c r="K703" s="51">
        <f>J703</f>
        <v>6.66</v>
      </c>
      <c r="L703" s="89">
        <v>6.95</v>
      </c>
      <c r="M703" s="52">
        <f>K703/J703*100</f>
        <v>100</v>
      </c>
      <c r="N703" s="53">
        <f t="shared" ref="N703:N705" si="441">L703/K703*100</f>
        <v>104.35435435435436</v>
      </c>
      <c r="O703" s="51">
        <v>6.47</v>
      </c>
      <c r="P703" s="51">
        <v>6.47</v>
      </c>
      <c r="Q703" s="52">
        <f>O703/L703*100</f>
        <v>93.093525179856101</v>
      </c>
      <c r="R703" s="52">
        <f t="shared" ref="R703:R721" si="442">P703/O703*100</f>
        <v>100</v>
      </c>
      <c r="S703" s="52" t="s">
        <v>31</v>
      </c>
      <c r="T703" s="52" t="s">
        <v>31</v>
      </c>
      <c r="U703" s="52" t="s">
        <v>31</v>
      </c>
      <c r="V703" s="52" t="s">
        <v>31</v>
      </c>
      <c r="W703" s="154" t="s">
        <v>383</v>
      </c>
    </row>
    <row r="704" spans="1:23" ht="63.75" customHeight="1">
      <c r="A704" s="97">
        <v>2</v>
      </c>
      <c r="B704" s="200"/>
      <c r="C704" s="97" t="s">
        <v>378</v>
      </c>
      <c r="D704" s="119" t="s">
        <v>20</v>
      </c>
      <c r="E704" s="51"/>
      <c r="F704" s="51"/>
      <c r="G704" s="97"/>
      <c r="H704" s="52"/>
      <c r="I704" s="52"/>
      <c r="J704" s="51" t="s">
        <v>31</v>
      </c>
      <c r="K704" s="51" t="s">
        <v>31</v>
      </c>
      <c r="L704" s="51" t="s">
        <v>31</v>
      </c>
      <c r="M704" s="51" t="s">
        <v>31</v>
      </c>
      <c r="N704" s="51" t="s">
        <v>31</v>
      </c>
      <c r="O704" s="51" t="s">
        <v>31</v>
      </c>
      <c r="P704" s="51" t="s">
        <v>31</v>
      </c>
      <c r="Q704" s="51" t="s">
        <v>31</v>
      </c>
      <c r="R704" s="51" t="s">
        <v>31</v>
      </c>
      <c r="S704" s="51">
        <v>7.76</v>
      </c>
      <c r="T704" s="51">
        <v>9.01</v>
      </c>
      <c r="U704" s="52" t="s">
        <v>31</v>
      </c>
      <c r="V704" s="111">
        <f>T704/S704*100</f>
        <v>116.10824742268042</v>
      </c>
      <c r="W704" s="197" t="s">
        <v>382</v>
      </c>
    </row>
    <row r="705" spans="1:23" ht="36.75" customHeight="1">
      <c r="A705" s="89">
        <v>3</v>
      </c>
      <c r="B705" s="200"/>
      <c r="C705" s="89" t="s">
        <v>241</v>
      </c>
      <c r="D705" s="119" t="s">
        <v>21</v>
      </c>
      <c r="E705" s="89" t="s">
        <v>245</v>
      </c>
      <c r="F705" s="89">
        <v>13.48</v>
      </c>
      <c r="G705" s="51">
        <v>13.74</v>
      </c>
      <c r="H705" s="52">
        <v>117.9</v>
      </c>
      <c r="I705" s="52">
        <f t="shared" si="439"/>
        <v>101.92878338278932</v>
      </c>
      <c r="J705" s="51">
        <f t="shared" si="440"/>
        <v>13.74</v>
      </c>
      <c r="K705" s="51">
        <f>J705</f>
        <v>13.74</v>
      </c>
      <c r="L705" s="51">
        <v>14.7</v>
      </c>
      <c r="M705" s="52">
        <v>117.9</v>
      </c>
      <c r="N705" s="53">
        <f t="shared" si="441"/>
        <v>106.98689956331877</v>
      </c>
      <c r="O705" s="51">
        <v>13.22</v>
      </c>
      <c r="P705" s="51">
        <v>13.22</v>
      </c>
      <c r="Q705" s="52">
        <f t="shared" ref="Q705:Q721" si="443">O705/L705*100</f>
        <v>89.931972789115662</v>
      </c>
      <c r="R705" s="52">
        <f t="shared" si="442"/>
        <v>100</v>
      </c>
      <c r="S705" s="51">
        <v>13.22</v>
      </c>
      <c r="T705" s="51">
        <v>13.23</v>
      </c>
      <c r="U705" s="52">
        <f>S705/P705*100</f>
        <v>100</v>
      </c>
      <c r="V705" s="52">
        <f>T705/S705*100</f>
        <v>100.07564296520424</v>
      </c>
      <c r="W705" s="198"/>
    </row>
    <row r="706" spans="1:23" ht="30">
      <c r="A706" s="197">
        <v>4</v>
      </c>
      <c r="B706" s="200"/>
      <c r="C706" s="197" t="s">
        <v>433</v>
      </c>
      <c r="D706" s="119" t="s">
        <v>20</v>
      </c>
      <c r="E706" s="89" t="s">
        <v>246</v>
      </c>
      <c r="F706" s="89">
        <v>30.85</v>
      </c>
      <c r="G706" s="89">
        <v>32.32</v>
      </c>
      <c r="H706" s="52">
        <v>118</v>
      </c>
      <c r="I706" s="52">
        <f>G706/F706*100</f>
        <v>104.76499189627229</v>
      </c>
      <c r="J706" s="51">
        <f t="shared" si="440"/>
        <v>32.32</v>
      </c>
      <c r="K706" s="51">
        <f>J706</f>
        <v>32.32</v>
      </c>
      <c r="L706" s="89">
        <v>33.450000000000003</v>
      </c>
      <c r="M706" s="52">
        <v>118</v>
      </c>
      <c r="N706" s="53">
        <f>L706/K706*100</f>
        <v>103.49628712871288</v>
      </c>
      <c r="O706" s="51">
        <v>33.450000000000003</v>
      </c>
      <c r="P706" s="51">
        <v>33.82</v>
      </c>
      <c r="Q706" s="52">
        <f t="shared" si="443"/>
        <v>100</v>
      </c>
      <c r="R706" s="52">
        <f t="shared" si="442"/>
        <v>101.10612855007473</v>
      </c>
      <c r="S706" s="51">
        <v>33.82</v>
      </c>
      <c r="T706" s="51">
        <v>33.82</v>
      </c>
      <c r="U706" s="52">
        <f t="shared" ref="U706:U721" si="444">S706/P706*100</f>
        <v>100</v>
      </c>
      <c r="V706" s="52">
        <f t="shared" ref="V706:V721" si="445">T706/S706*100</f>
        <v>100</v>
      </c>
      <c r="W706" s="198"/>
    </row>
    <row r="707" spans="1:23" ht="15" customHeight="1">
      <c r="A707" s="198"/>
      <c r="B707" s="200"/>
      <c r="C707" s="198"/>
      <c r="D707" s="119" t="s">
        <v>21</v>
      </c>
      <c r="E707" s="89" t="s">
        <v>247</v>
      </c>
      <c r="F707" s="89">
        <v>28.04</v>
      </c>
      <c r="G707" s="89">
        <v>28.21</v>
      </c>
      <c r="H707" s="52">
        <v>118</v>
      </c>
      <c r="I707" s="52">
        <f t="shared" ref="I707:I720" si="446">G707/F707*100</f>
        <v>100.60627674750357</v>
      </c>
      <c r="J707" s="51">
        <f t="shared" si="440"/>
        <v>28.21</v>
      </c>
      <c r="K707" s="51">
        <f>J707</f>
        <v>28.21</v>
      </c>
      <c r="L707" s="89">
        <v>28.58</v>
      </c>
      <c r="M707" s="52">
        <v>118</v>
      </c>
      <c r="N707" s="53">
        <f t="shared" ref="N707" si="447">L707/K707*100</f>
        <v>101.31159163417227</v>
      </c>
      <c r="O707" s="51">
        <v>28.58</v>
      </c>
      <c r="P707" s="51">
        <v>28.96</v>
      </c>
      <c r="Q707" s="52">
        <f t="shared" si="443"/>
        <v>100</v>
      </c>
      <c r="R707" s="52">
        <f t="shared" si="442"/>
        <v>101.32960111966412</v>
      </c>
      <c r="S707" s="51">
        <v>28.96</v>
      </c>
      <c r="T707" s="51">
        <v>28.96</v>
      </c>
      <c r="U707" s="52">
        <f t="shared" si="444"/>
        <v>100</v>
      </c>
      <c r="V707" s="52">
        <f t="shared" si="445"/>
        <v>100</v>
      </c>
      <c r="W707" s="198"/>
    </row>
    <row r="708" spans="1:23" ht="29.25" customHeight="1">
      <c r="A708" s="198"/>
      <c r="B708" s="200"/>
      <c r="C708" s="198"/>
      <c r="D708" s="119" t="s">
        <v>243</v>
      </c>
      <c r="E708" s="89">
        <v>30.85</v>
      </c>
      <c r="F708" s="89">
        <f t="shared" ref="F708:F721" si="448">E708</f>
        <v>30.85</v>
      </c>
      <c r="G708" s="89">
        <v>32.32</v>
      </c>
      <c r="H708" s="52">
        <f t="shared" ref="H708:H721" si="449">F708/E708*100</f>
        <v>100</v>
      </c>
      <c r="I708" s="52">
        <f>G708/F708*100</f>
        <v>104.76499189627229</v>
      </c>
      <c r="J708" s="51">
        <f t="shared" si="440"/>
        <v>32.32</v>
      </c>
      <c r="K708" s="89">
        <f t="shared" ref="K708:K721" si="450">J708</f>
        <v>32.32</v>
      </c>
      <c r="L708" s="89">
        <v>33.450000000000003</v>
      </c>
      <c r="M708" s="52">
        <f t="shared" ref="M708:M721" si="451">K708/J708*100</f>
        <v>100</v>
      </c>
      <c r="N708" s="53">
        <f>L708/K708*100</f>
        <v>103.49628712871288</v>
      </c>
      <c r="O708" s="51">
        <v>33.450000000000003</v>
      </c>
      <c r="P708" s="51">
        <v>33.82</v>
      </c>
      <c r="Q708" s="52">
        <f t="shared" si="443"/>
        <v>100</v>
      </c>
      <c r="R708" s="52">
        <f t="shared" si="442"/>
        <v>101.10612855007473</v>
      </c>
      <c r="S708" s="51">
        <f>S706</f>
        <v>33.82</v>
      </c>
      <c r="T708" s="51">
        <f>T706</f>
        <v>33.82</v>
      </c>
      <c r="U708" s="52">
        <f>S708/P708*100</f>
        <v>100</v>
      </c>
      <c r="V708" s="52">
        <f t="shared" si="445"/>
        <v>100</v>
      </c>
      <c r="W708" s="198"/>
    </row>
    <row r="709" spans="1:23" s="5" customFormat="1" ht="31.5" customHeight="1">
      <c r="A709" s="199"/>
      <c r="B709" s="200"/>
      <c r="C709" s="199"/>
      <c r="D709" s="119" t="s">
        <v>244</v>
      </c>
      <c r="E709" s="89">
        <v>28.04</v>
      </c>
      <c r="F709" s="89">
        <f t="shared" si="448"/>
        <v>28.04</v>
      </c>
      <c r="G709" s="89">
        <v>28.21</v>
      </c>
      <c r="H709" s="52">
        <f t="shared" si="449"/>
        <v>100</v>
      </c>
      <c r="I709" s="52">
        <f>G709/F709*100</f>
        <v>100.60627674750357</v>
      </c>
      <c r="J709" s="51">
        <f t="shared" si="440"/>
        <v>28.21</v>
      </c>
      <c r="K709" s="89">
        <f t="shared" si="450"/>
        <v>28.21</v>
      </c>
      <c r="L709" s="89">
        <v>28.58</v>
      </c>
      <c r="M709" s="52">
        <f t="shared" si="451"/>
        <v>100</v>
      </c>
      <c r="N709" s="53">
        <f>L709/K709*100</f>
        <v>101.31159163417227</v>
      </c>
      <c r="O709" s="51">
        <v>28.58</v>
      </c>
      <c r="P709" s="51">
        <v>28.96</v>
      </c>
      <c r="Q709" s="52">
        <f t="shared" si="443"/>
        <v>100</v>
      </c>
      <c r="R709" s="52">
        <f t="shared" si="442"/>
        <v>101.32960111966412</v>
      </c>
      <c r="S709" s="51">
        <f>S707</f>
        <v>28.96</v>
      </c>
      <c r="T709" s="51">
        <f>T707</f>
        <v>28.96</v>
      </c>
      <c r="U709" s="52">
        <f t="shared" si="444"/>
        <v>100</v>
      </c>
      <c r="V709" s="52">
        <f t="shared" si="445"/>
        <v>100</v>
      </c>
      <c r="W709" s="199"/>
    </row>
    <row r="710" spans="1:23" ht="39" customHeight="1">
      <c r="A710" s="200">
        <v>5</v>
      </c>
      <c r="B710" s="200"/>
      <c r="C710" s="200" t="s">
        <v>432</v>
      </c>
      <c r="D710" s="119" t="s">
        <v>107</v>
      </c>
      <c r="E710" s="51">
        <v>3.31</v>
      </c>
      <c r="F710" s="89">
        <f t="shared" si="448"/>
        <v>3.31</v>
      </c>
      <c r="G710" s="51">
        <v>3.32</v>
      </c>
      <c r="H710" s="52">
        <f t="shared" si="449"/>
        <v>100</v>
      </c>
      <c r="I710" s="52">
        <f t="shared" si="446"/>
        <v>100.30211480362536</v>
      </c>
      <c r="J710" s="51">
        <f t="shared" si="440"/>
        <v>3.32</v>
      </c>
      <c r="K710" s="89">
        <f t="shared" si="450"/>
        <v>3.32</v>
      </c>
      <c r="L710" s="51">
        <v>3.49</v>
      </c>
      <c r="M710" s="52">
        <f t="shared" si="451"/>
        <v>100</v>
      </c>
      <c r="N710" s="53">
        <f t="shared" ref="N710:N720" si="452">L710/K710*100</f>
        <v>105.12048192771087</v>
      </c>
      <c r="O710" s="51" t="s">
        <v>31</v>
      </c>
      <c r="P710" s="51" t="s">
        <v>31</v>
      </c>
      <c r="Q710" s="51" t="s">
        <v>31</v>
      </c>
      <c r="R710" s="51" t="s">
        <v>31</v>
      </c>
      <c r="S710" s="51" t="s">
        <v>31</v>
      </c>
      <c r="T710" s="51" t="s">
        <v>31</v>
      </c>
      <c r="U710" s="52" t="s">
        <v>31</v>
      </c>
      <c r="V710" s="52" t="s">
        <v>31</v>
      </c>
      <c r="W710" s="197" t="s">
        <v>31</v>
      </c>
    </row>
    <row r="711" spans="1:23">
      <c r="A711" s="200"/>
      <c r="B711" s="200"/>
      <c r="C711" s="200"/>
      <c r="D711" s="119" t="s">
        <v>108</v>
      </c>
      <c r="E711" s="51">
        <v>0.3</v>
      </c>
      <c r="F711" s="51">
        <f t="shared" si="448"/>
        <v>0.3</v>
      </c>
      <c r="G711" s="51">
        <v>0.33</v>
      </c>
      <c r="H711" s="52">
        <f t="shared" si="449"/>
        <v>100</v>
      </c>
      <c r="I711" s="52">
        <f t="shared" si="446"/>
        <v>110.00000000000001</v>
      </c>
      <c r="J711" s="51">
        <f t="shared" si="440"/>
        <v>0.33</v>
      </c>
      <c r="K711" s="51">
        <v>0.32</v>
      </c>
      <c r="L711" s="51">
        <v>0.32</v>
      </c>
      <c r="M711" s="52">
        <f t="shared" si="451"/>
        <v>96.969696969696969</v>
      </c>
      <c r="N711" s="53">
        <f t="shared" si="452"/>
        <v>100</v>
      </c>
      <c r="O711" s="51" t="s">
        <v>31</v>
      </c>
      <c r="P711" s="51" t="s">
        <v>31</v>
      </c>
      <c r="Q711" s="51" t="s">
        <v>31</v>
      </c>
      <c r="R711" s="51" t="s">
        <v>31</v>
      </c>
      <c r="S711" s="51" t="s">
        <v>31</v>
      </c>
      <c r="T711" s="51" t="s">
        <v>31</v>
      </c>
      <c r="U711" s="52" t="s">
        <v>31</v>
      </c>
      <c r="V711" s="52" t="s">
        <v>31</v>
      </c>
      <c r="W711" s="199"/>
    </row>
    <row r="712" spans="1:23">
      <c r="A712" s="197">
        <v>6</v>
      </c>
      <c r="B712" s="200"/>
      <c r="C712" s="197" t="s">
        <v>12</v>
      </c>
      <c r="D712" s="119" t="s">
        <v>20</v>
      </c>
      <c r="E712" s="89">
        <v>14.2</v>
      </c>
      <c r="F712" s="89">
        <f t="shared" si="448"/>
        <v>14.2</v>
      </c>
      <c r="G712" s="51">
        <v>14.9</v>
      </c>
      <c r="H712" s="52">
        <f t="shared" si="449"/>
        <v>100</v>
      </c>
      <c r="I712" s="52">
        <f t="shared" si="446"/>
        <v>104.92957746478875</v>
      </c>
      <c r="J712" s="51">
        <f t="shared" si="440"/>
        <v>14.9</v>
      </c>
      <c r="K712" s="51">
        <f t="shared" si="450"/>
        <v>14.9</v>
      </c>
      <c r="L712" s="51">
        <v>15.36</v>
      </c>
      <c r="M712" s="52">
        <f t="shared" si="451"/>
        <v>100</v>
      </c>
      <c r="N712" s="53">
        <f t="shared" si="452"/>
        <v>103.08724832214764</v>
      </c>
      <c r="O712" s="51">
        <v>15.36</v>
      </c>
      <c r="P712" s="51">
        <v>15.55</v>
      </c>
      <c r="Q712" s="52">
        <f t="shared" si="443"/>
        <v>100</v>
      </c>
      <c r="R712" s="52">
        <f t="shared" si="442"/>
        <v>101.23697916666667</v>
      </c>
      <c r="S712" s="51">
        <v>15.55</v>
      </c>
      <c r="T712" s="51">
        <v>16.18</v>
      </c>
      <c r="U712" s="52">
        <f t="shared" si="444"/>
        <v>100</v>
      </c>
      <c r="V712" s="52">
        <f t="shared" si="445"/>
        <v>104.05144694533762</v>
      </c>
      <c r="W712" s="200" t="s">
        <v>383</v>
      </c>
    </row>
    <row r="713" spans="1:23" ht="30">
      <c r="A713" s="199"/>
      <c r="B713" s="200"/>
      <c r="C713" s="199"/>
      <c r="D713" s="119" t="s">
        <v>220</v>
      </c>
      <c r="E713" s="89">
        <v>16.760000000000002</v>
      </c>
      <c r="F713" s="89">
        <f t="shared" si="448"/>
        <v>16.760000000000002</v>
      </c>
      <c r="G713" s="89">
        <v>17.579999999999998</v>
      </c>
      <c r="H713" s="52">
        <f t="shared" si="449"/>
        <v>100</v>
      </c>
      <c r="I713" s="52">
        <f t="shared" si="446"/>
        <v>104.89260143198089</v>
      </c>
      <c r="J713" s="51">
        <f t="shared" si="440"/>
        <v>17.579999999999998</v>
      </c>
      <c r="K713" s="89">
        <f t="shared" si="450"/>
        <v>17.579999999999998</v>
      </c>
      <c r="L713" s="89">
        <v>18.12</v>
      </c>
      <c r="M713" s="52">
        <f t="shared" si="451"/>
        <v>100</v>
      </c>
      <c r="N713" s="53">
        <f t="shared" si="452"/>
        <v>103.07167235494883</v>
      </c>
      <c r="O713" s="51">
        <v>18.43</v>
      </c>
      <c r="P713" s="51">
        <v>18.66</v>
      </c>
      <c r="Q713" s="52">
        <f t="shared" si="443"/>
        <v>101.71081677704194</v>
      </c>
      <c r="R713" s="52">
        <f t="shared" si="442"/>
        <v>101.24796527400977</v>
      </c>
      <c r="S713" s="51">
        <v>18.66</v>
      </c>
      <c r="T713" s="51">
        <v>19.420000000000002</v>
      </c>
      <c r="U713" s="52">
        <f t="shared" si="444"/>
        <v>100</v>
      </c>
      <c r="V713" s="52">
        <f t="shared" si="445"/>
        <v>104.07288317256165</v>
      </c>
      <c r="W713" s="200"/>
    </row>
    <row r="714" spans="1:23" ht="73.5" customHeight="1">
      <c r="A714" s="87">
        <v>7</v>
      </c>
      <c r="B714" s="200"/>
      <c r="C714" s="87" t="s">
        <v>367</v>
      </c>
      <c r="D714" s="119" t="s">
        <v>21</v>
      </c>
      <c r="E714" s="89"/>
      <c r="F714" s="89"/>
      <c r="G714" s="89"/>
      <c r="H714" s="52"/>
      <c r="I714" s="52"/>
      <c r="J714" s="51" t="s">
        <v>31</v>
      </c>
      <c r="K714" s="89" t="s">
        <v>31</v>
      </c>
      <c r="L714" s="89" t="s">
        <v>31</v>
      </c>
      <c r="M714" s="52" t="s">
        <v>31</v>
      </c>
      <c r="N714" s="53" t="s">
        <v>31</v>
      </c>
      <c r="O714" s="51" t="s">
        <v>31</v>
      </c>
      <c r="P714" s="51">
        <v>215.61</v>
      </c>
      <c r="Q714" s="52" t="s">
        <v>31</v>
      </c>
      <c r="R714" s="52" t="s">
        <v>31</v>
      </c>
      <c r="S714" s="51">
        <v>212.16</v>
      </c>
      <c r="T714" s="51">
        <v>212.16</v>
      </c>
      <c r="U714" s="52">
        <f t="shared" si="444"/>
        <v>98.399888687908714</v>
      </c>
      <c r="V714" s="52">
        <f t="shared" si="445"/>
        <v>100</v>
      </c>
      <c r="W714" s="200" t="s">
        <v>384</v>
      </c>
    </row>
    <row r="715" spans="1:23" s="5" customFormat="1" ht="15" customHeight="1">
      <c r="A715" s="197">
        <v>8</v>
      </c>
      <c r="B715" s="200"/>
      <c r="C715" s="197" t="s">
        <v>532</v>
      </c>
      <c r="D715" s="119" t="s">
        <v>21</v>
      </c>
      <c r="E715" s="89">
        <v>21.27</v>
      </c>
      <c r="F715" s="89">
        <f t="shared" si="448"/>
        <v>21.27</v>
      </c>
      <c r="G715" s="89">
        <v>21.59</v>
      </c>
      <c r="H715" s="52">
        <f t="shared" si="449"/>
        <v>100</v>
      </c>
      <c r="I715" s="52">
        <f t="shared" si="446"/>
        <v>101.50446638457922</v>
      </c>
      <c r="J715" s="51">
        <f t="shared" si="440"/>
        <v>21.59</v>
      </c>
      <c r="K715" s="89">
        <f t="shared" si="450"/>
        <v>21.59</v>
      </c>
      <c r="L715" s="51">
        <v>22.3</v>
      </c>
      <c r="M715" s="52">
        <f t="shared" si="451"/>
        <v>100</v>
      </c>
      <c r="N715" s="53">
        <f t="shared" si="452"/>
        <v>103.28855951829551</v>
      </c>
      <c r="O715" s="51">
        <v>22.3</v>
      </c>
      <c r="P715" s="51">
        <v>26.7</v>
      </c>
      <c r="Q715" s="52">
        <f t="shared" si="443"/>
        <v>100</v>
      </c>
      <c r="R715" s="52">
        <f t="shared" si="442"/>
        <v>119.73094170403587</v>
      </c>
      <c r="S715" s="51">
        <v>26.7</v>
      </c>
      <c r="T715" s="51">
        <v>28.36</v>
      </c>
      <c r="U715" s="52">
        <f t="shared" si="444"/>
        <v>100</v>
      </c>
      <c r="V715" s="52">
        <f t="shared" si="445"/>
        <v>106.21722846441948</v>
      </c>
      <c r="W715" s="200"/>
    </row>
    <row r="716" spans="1:23" s="5" customFormat="1" ht="30">
      <c r="A716" s="198"/>
      <c r="B716" s="200"/>
      <c r="C716" s="198"/>
      <c r="D716" s="119" t="s">
        <v>74</v>
      </c>
      <c r="E716" s="89">
        <v>18.87</v>
      </c>
      <c r="F716" s="89">
        <f t="shared" si="448"/>
        <v>18.87</v>
      </c>
      <c r="G716" s="89">
        <v>19.809999999999999</v>
      </c>
      <c r="H716" s="52">
        <f t="shared" si="449"/>
        <v>100</v>
      </c>
      <c r="I716" s="52">
        <f t="shared" si="446"/>
        <v>104.98145204027556</v>
      </c>
      <c r="J716" s="51">
        <f t="shared" si="440"/>
        <v>19.809999999999999</v>
      </c>
      <c r="K716" s="89">
        <f t="shared" si="450"/>
        <v>19.809999999999999</v>
      </c>
      <c r="L716" s="89">
        <v>20.66</v>
      </c>
      <c r="M716" s="52">
        <f t="shared" si="451"/>
        <v>100</v>
      </c>
      <c r="N716" s="53">
        <f t="shared" si="452"/>
        <v>104.29076224129228</v>
      </c>
      <c r="O716" s="51">
        <v>20.66</v>
      </c>
      <c r="P716" s="51">
        <v>20.97</v>
      </c>
      <c r="Q716" s="52">
        <f t="shared" si="443"/>
        <v>100</v>
      </c>
      <c r="R716" s="52">
        <f t="shared" si="442"/>
        <v>101.50048402710551</v>
      </c>
      <c r="S716" s="51">
        <v>20.97</v>
      </c>
      <c r="T716" s="51">
        <v>22.14</v>
      </c>
      <c r="U716" s="52">
        <f t="shared" si="444"/>
        <v>100</v>
      </c>
      <c r="V716" s="52">
        <f t="shared" si="445"/>
        <v>105.5793991416309</v>
      </c>
      <c r="W716" s="200"/>
    </row>
    <row r="717" spans="1:23" s="5" customFormat="1" ht="30" customHeight="1">
      <c r="A717" s="198"/>
      <c r="B717" s="200"/>
      <c r="C717" s="198"/>
      <c r="D717" s="119" t="s">
        <v>20</v>
      </c>
      <c r="E717" s="89">
        <v>43.29</v>
      </c>
      <c r="F717" s="89">
        <f t="shared" si="448"/>
        <v>43.29</v>
      </c>
      <c r="G717" s="51">
        <v>45.1</v>
      </c>
      <c r="H717" s="52">
        <f t="shared" si="449"/>
        <v>100</v>
      </c>
      <c r="I717" s="52">
        <f t="shared" si="446"/>
        <v>104.18110418110417</v>
      </c>
      <c r="J717" s="51">
        <f>G717</f>
        <v>45.1</v>
      </c>
      <c r="K717" s="51">
        <f t="shared" si="450"/>
        <v>45.1</v>
      </c>
      <c r="L717" s="51">
        <v>47.35</v>
      </c>
      <c r="M717" s="52">
        <f t="shared" si="451"/>
        <v>100</v>
      </c>
      <c r="N717" s="53">
        <f t="shared" si="452"/>
        <v>104.98891352549889</v>
      </c>
      <c r="O717" s="51">
        <v>47.35</v>
      </c>
      <c r="P717" s="51">
        <v>47.38</v>
      </c>
      <c r="Q717" s="52">
        <f t="shared" si="443"/>
        <v>100</v>
      </c>
      <c r="R717" s="52">
        <f t="shared" si="442"/>
        <v>100.06335797254489</v>
      </c>
      <c r="S717" s="51">
        <v>47.38</v>
      </c>
      <c r="T717" s="51">
        <v>49.61</v>
      </c>
      <c r="U717" s="52">
        <f t="shared" si="444"/>
        <v>100</v>
      </c>
      <c r="V717" s="52">
        <f t="shared" si="445"/>
        <v>104.70662726888982</v>
      </c>
      <c r="W717" s="200"/>
    </row>
    <row r="718" spans="1:23" s="5" customFormat="1" ht="30">
      <c r="A718" s="199"/>
      <c r="B718" s="200"/>
      <c r="C718" s="199"/>
      <c r="D718" s="119" t="s">
        <v>24</v>
      </c>
      <c r="E718" s="51">
        <v>29.27</v>
      </c>
      <c r="F718" s="89">
        <f t="shared" si="448"/>
        <v>29.27</v>
      </c>
      <c r="G718" s="89">
        <v>30.73</v>
      </c>
      <c r="H718" s="52">
        <f t="shared" si="449"/>
        <v>100</v>
      </c>
      <c r="I718" s="52">
        <f t="shared" si="446"/>
        <v>104.98804236419544</v>
      </c>
      <c r="J718" s="51">
        <f t="shared" si="440"/>
        <v>30.73</v>
      </c>
      <c r="K718" s="89">
        <f t="shared" si="450"/>
        <v>30.73</v>
      </c>
      <c r="L718" s="89">
        <v>32.049999999999997</v>
      </c>
      <c r="M718" s="52">
        <f t="shared" si="451"/>
        <v>100</v>
      </c>
      <c r="N718" s="53">
        <f t="shared" si="452"/>
        <v>104.29547673283435</v>
      </c>
      <c r="O718" s="51">
        <v>32.049999999999997</v>
      </c>
      <c r="P718" s="51">
        <v>32.53</v>
      </c>
      <c r="Q718" s="52">
        <f t="shared" si="443"/>
        <v>100</v>
      </c>
      <c r="R718" s="52">
        <f t="shared" si="442"/>
        <v>101.49765990639628</v>
      </c>
      <c r="S718" s="51">
        <v>32.53</v>
      </c>
      <c r="T718" s="51">
        <v>34.35</v>
      </c>
      <c r="U718" s="52">
        <f t="shared" si="444"/>
        <v>100</v>
      </c>
      <c r="V718" s="52">
        <f t="shared" si="445"/>
        <v>105.59483553642792</v>
      </c>
      <c r="W718" s="200"/>
    </row>
    <row r="719" spans="1:23" s="5" customFormat="1" ht="30" customHeight="1">
      <c r="A719" s="89">
        <v>9</v>
      </c>
      <c r="B719" s="200"/>
      <c r="C719" s="89" t="s">
        <v>242</v>
      </c>
      <c r="D719" s="119" t="s">
        <v>20</v>
      </c>
      <c r="E719" s="89">
        <v>22.58</v>
      </c>
      <c r="F719" s="89">
        <f t="shared" si="448"/>
        <v>22.58</v>
      </c>
      <c r="G719" s="89">
        <v>23.69</v>
      </c>
      <c r="H719" s="52">
        <f t="shared" si="449"/>
        <v>100</v>
      </c>
      <c r="I719" s="52">
        <f t="shared" si="446"/>
        <v>104.91585473870684</v>
      </c>
      <c r="J719" s="51">
        <f t="shared" si="440"/>
        <v>23.69</v>
      </c>
      <c r="K719" s="89">
        <f t="shared" si="450"/>
        <v>23.69</v>
      </c>
      <c r="L719" s="51">
        <v>24.4</v>
      </c>
      <c r="M719" s="52">
        <f t="shared" si="451"/>
        <v>100</v>
      </c>
      <c r="N719" s="53">
        <f t="shared" si="452"/>
        <v>102.997045166737</v>
      </c>
      <c r="O719" s="51">
        <v>22.22</v>
      </c>
      <c r="P719" s="51">
        <v>22.22</v>
      </c>
      <c r="Q719" s="52">
        <f t="shared" si="443"/>
        <v>91.06557377049181</v>
      </c>
      <c r="R719" s="52">
        <f t="shared" si="442"/>
        <v>100</v>
      </c>
      <c r="S719" s="51">
        <v>22.22</v>
      </c>
      <c r="T719" s="51">
        <v>22.76</v>
      </c>
      <c r="U719" s="52">
        <f t="shared" si="444"/>
        <v>100</v>
      </c>
      <c r="V719" s="52">
        <f t="shared" si="445"/>
        <v>102.43024302430244</v>
      </c>
      <c r="W719" s="197" t="s">
        <v>382</v>
      </c>
    </row>
    <row r="720" spans="1:23" s="5" customFormat="1" ht="30">
      <c r="A720" s="89">
        <v>10</v>
      </c>
      <c r="B720" s="200"/>
      <c r="C720" s="89" t="s">
        <v>14</v>
      </c>
      <c r="D720" s="119" t="s">
        <v>20</v>
      </c>
      <c r="E720" s="51">
        <v>13.02</v>
      </c>
      <c r="F720" s="89">
        <f t="shared" si="448"/>
        <v>13.02</v>
      </c>
      <c r="G720" s="89">
        <v>13.31</v>
      </c>
      <c r="H720" s="52">
        <f t="shared" si="449"/>
        <v>100</v>
      </c>
      <c r="I720" s="52">
        <f t="shared" si="446"/>
        <v>102.22734254992321</v>
      </c>
      <c r="J720" s="51">
        <f t="shared" si="440"/>
        <v>13.31</v>
      </c>
      <c r="K720" s="89">
        <f t="shared" si="450"/>
        <v>13.31</v>
      </c>
      <c r="L720" s="89">
        <v>13.81</v>
      </c>
      <c r="M720" s="52">
        <f t="shared" si="451"/>
        <v>100</v>
      </c>
      <c r="N720" s="53">
        <f t="shared" si="452"/>
        <v>103.75657400450788</v>
      </c>
      <c r="O720" s="51">
        <v>13.81</v>
      </c>
      <c r="P720" s="51">
        <v>14.23</v>
      </c>
      <c r="Q720" s="52">
        <f t="shared" si="443"/>
        <v>100</v>
      </c>
      <c r="R720" s="52">
        <f t="shared" si="442"/>
        <v>103.04127443881245</v>
      </c>
      <c r="S720" s="51">
        <v>14.23</v>
      </c>
      <c r="T720" s="51">
        <v>15.44</v>
      </c>
      <c r="U720" s="52">
        <f t="shared" si="444"/>
        <v>100</v>
      </c>
      <c r="V720" s="52">
        <f t="shared" si="445"/>
        <v>108.50316233309908</v>
      </c>
      <c r="W720" s="199"/>
    </row>
    <row r="721" spans="1:23" s="5" customFormat="1" ht="45">
      <c r="A721" s="89">
        <v>11</v>
      </c>
      <c r="B721" s="89"/>
      <c r="C721" s="89" t="s">
        <v>202</v>
      </c>
      <c r="D721" s="119" t="s">
        <v>32</v>
      </c>
      <c r="E721" s="51">
        <v>14.46</v>
      </c>
      <c r="F721" s="89">
        <f t="shared" si="448"/>
        <v>14.46</v>
      </c>
      <c r="G721" s="89">
        <v>14.51</v>
      </c>
      <c r="H721" s="52">
        <f t="shared" si="449"/>
        <v>100</v>
      </c>
      <c r="I721" s="52">
        <f>G721/F721*100</f>
        <v>100.34578146611341</v>
      </c>
      <c r="J721" s="51">
        <f t="shared" si="440"/>
        <v>14.51</v>
      </c>
      <c r="K721" s="89">
        <f t="shared" si="450"/>
        <v>14.51</v>
      </c>
      <c r="L721" s="89">
        <v>16.739999999999998</v>
      </c>
      <c r="M721" s="52">
        <f t="shared" si="451"/>
        <v>100</v>
      </c>
      <c r="N721" s="53">
        <f>L721/K721*100</f>
        <v>115.36871123363197</v>
      </c>
      <c r="O721" s="51">
        <v>16.739999999999998</v>
      </c>
      <c r="P721" s="51">
        <v>17.52</v>
      </c>
      <c r="Q721" s="52">
        <f t="shared" si="443"/>
        <v>100</v>
      </c>
      <c r="R721" s="52">
        <f t="shared" si="442"/>
        <v>104.65949820788532</v>
      </c>
      <c r="S721" s="51">
        <v>17.52</v>
      </c>
      <c r="T721" s="51">
        <v>18.34</v>
      </c>
      <c r="U721" s="52">
        <f t="shared" si="444"/>
        <v>100</v>
      </c>
      <c r="V721" s="52">
        <f t="shared" si="445"/>
        <v>104.68036529680364</v>
      </c>
      <c r="W721" s="97" t="s">
        <v>384</v>
      </c>
    </row>
    <row r="722" spans="1:23" s="5" customFormat="1" ht="23.25" customHeight="1">
      <c r="A722" s="201" t="s">
        <v>81</v>
      </c>
      <c r="B722" s="202"/>
      <c r="C722" s="202"/>
      <c r="D722" s="202"/>
      <c r="E722" s="202"/>
      <c r="F722" s="202"/>
      <c r="G722" s="202"/>
      <c r="H722" s="202"/>
      <c r="I722" s="202"/>
      <c r="J722" s="202"/>
      <c r="K722" s="202"/>
      <c r="L722" s="202"/>
      <c r="M722" s="202"/>
      <c r="N722" s="202"/>
      <c r="O722" s="202"/>
      <c r="P722" s="202"/>
      <c r="Q722" s="202"/>
      <c r="R722" s="202"/>
      <c r="S722" s="202"/>
      <c r="T722" s="202"/>
      <c r="U722" s="202"/>
      <c r="V722" s="202"/>
      <c r="W722" s="203"/>
    </row>
    <row r="723" spans="1:23" s="5" customFormat="1" ht="15" customHeight="1">
      <c r="A723" s="200">
        <v>1</v>
      </c>
      <c r="B723" s="89"/>
      <c r="C723" s="200" t="s">
        <v>83</v>
      </c>
      <c r="D723" s="150" t="s">
        <v>20</v>
      </c>
      <c r="E723" s="66">
        <v>34.17</v>
      </c>
      <c r="F723" s="66">
        <f>E723</f>
        <v>34.17</v>
      </c>
      <c r="G723" s="66">
        <v>35.6</v>
      </c>
      <c r="H723" s="52">
        <f t="shared" ref="H723:I726" si="453">F723/E723*100</f>
        <v>100</v>
      </c>
      <c r="I723" s="52">
        <f t="shared" si="453"/>
        <v>104.18495756511558</v>
      </c>
      <c r="J723" s="66">
        <f t="shared" ref="J723:J726" si="454">G723</f>
        <v>35.6</v>
      </c>
      <c r="K723" s="66">
        <f>J723</f>
        <v>35.6</v>
      </c>
      <c r="L723" s="66">
        <v>35.9</v>
      </c>
      <c r="M723" s="52">
        <f t="shared" ref="M723:N726" si="455">K723/J723*100</f>
        <v>100</v>
      </c>
      <c r="N723" s="52">
        <f t="shared" si="455"/>
        <v>100.84269662921348</v>
      </c>
      <c r="O723" s="51">
        <v>35.9</v>
      </c>
      <c r="P723" s="51">
        <v>36.14</v>
      </c>
      <c r="Q723" s="52">
        <f>O723/L723*100</f>
        <v>100</v>
      </c>
      <c r="R723" s="52">
        <f>P723/O723*100</f>
        <v>100.66852367688024</v>
      </c>
      <c r="S723" s="121">
        <f t="shared" ref="S723:S725" si="456">P723</f>
        <v>36.14</v>
      </c>
      <c r="T723" s="121">
        <v>37.15</v>
      </c>
      <c r="U723" s="122">
        <f t="shared" ref="U723" si="457">S723/P723*100</f>
        <v>100</v>
      </c>
      <c r="V723" s="122">
        <f t="shared" ref="V723" si="458">T723/S723*100</f>
        <v>102.79468732706142</v>
      </c>
      <c r="W723" s="197" t="s">
        <v>493</v>
      </c>
    </row>
    <row r="724" spans="1:23" s="5" customFormat="1" ht="15" customHeight="1">
      <c r="A724" s="200"/>
      <c r="B724" s="89"/>
      <c r="C724" s="200"/>
      <c r="D724" s="150" t="s">
        <v>59</v>
      </c>
      <c r="E724" s="66">
        <v>40.32</v>
      </c>
      <c r="F724" s="66">
        <v>40.32</v>
      </c>
      <c r="G724" s="66">
        <v>42</v>
      </c>
      <c r="H724" s="52">
        <f t="shared" si="453"/>
        <v>100</v>
      </c>
      <c r="I724" s="52">
        <f t="shared" si="453"/>
        <v>104.16666666666667</v>
      </c>
      <c r="J724" s="66">
        <f t="shared" si="454"/>
        <v>42</v>
      </c>
      <c r="K724" s="66">
        <f>J724</f>
        <v>42</v>
      </c>
      <c r="L724" s="66">
        <v>42.36</v>
      </c>
      <c r="M724" s="52">
        <f t="shared" si="455"/>
        <v>100</v>
      </c>
      <c r="N724" s="52">
        <f t="shared" si="455"/>
        <v>100.85714285714285</v>
      </c>
      <c r="O724" s="51">
        <v>43.08</v>
      </c>
      <c r="P724" s="51">
        <v>43.37</v>
      </c>
      <c r="Q724" s="52">
        <f t="shared" ref="Q724:Q726" si="459">O724/L724*100</f>
        <v>101.69971671388103</v>
      </c>
      <c r="R724" s="52">
        <f t="shared" ref="R724:R726" si="460">P724/O724*100</f>
        <v>100.67316620241411</v>
      </c>
      <c r="S724" s="121">
        <f t="shared" si="456"/>
        <v>43.37</v>
      </c>
      <c r="T724" s="121">
        <v>44.58</v>
      </c>
      <c r="U724" s="141">
        <f t="shared" ref="U724:U772" si="461">S724/P724*100</f>
        <v>100</v>
      </c>
      <c r="V724" s="141">
        <f t="shared" ref="V724:V772" si="462">T724/S724*100</f>
        <v>102.78994696795021</v>
      </c>
      <c r="W724" s="198"/>
    </row>
    <row r="725" spans="1:23" s="5" customFormat="1" ht="15" customHeight="1">
      <c r="A725" s="200"/>
      <c r="B725" s="89"/>
      <c r="C725" s="200"/>
      <c r="D725" s="150" t="s">
        <v>21</v>
      </c>
      <c r="E725" s="66">
        <v>78.17</v>
      </c>
      <c r="F725" s="66">
        <f t="shared" ref="F725:F726" si="463">E725</f>
        <v>78.17</v>
      </c>
      <c r="G725" s="66">
        <v>82.09</v>
      </c>
      <c r="H725" s="52">
        <f t="shared" si="453"/>
        <v>100</v>
      </c>
      <c r="I725" s="52">
        <f t="shared" si="453"/>
        <v>105.01471152616094</v>
      </c>
      <c r="J725" s="66">
        <f t="shared" si="454"/>
        <v>82.09</v>
      </c>
      <c r="K725" s="66">
        <f t="shared" ref="K725:K726" si="464">J725</f>
        <v>82.09</v>
      </c>
      <c r="L725" s="66">
        <v>82.46</v>
      </c>
      <c r="M725" s="52">
        <f t="shared" si="455"/>
        <v>100</v>
      </c>
      <c r="N725" s="52">
        <f t="shared" si="455"/>
        <v>100.45072481422828</v>
      </c>
      <c r="O725" s="51">
        <v>82.46</v>
      </c>
      <c r="P725" s="51">
        <v>97.19</v>
      </c>
      <c r="Q725" s="52">
        <f t="shared" si="459"/>
        <v>100</v>
      </c>
      <c r="R725" s="52">
        <f t="shared" si="460"/>
        <v>117.86320640310454</v>
      </c>
      <c r="S725" s="121">
        <f t="shared" si="456"/>
        <v>97.19</v>
      </c>
      <c r="T725" s="121">
        <v>116.36</v>
      </c>
      <c r="U725" s="141">
        <f t="shared" si="461"/>
        <v>100</v>
      </c>
      <c r="V725" s="141">
        <f t="shared" si="462"/>
        <v>119.72425146620023</v>
      </c>
      <c r="W725" s="198"/>
    </row>
    <row r="726" spans="1:23" s="5" customFormat="1" ht="30" customHeight="1">
      <c r="A726" s="200"/>
      <c r="B726" s="89"/>
      <c r="C726" s="200"/>
      <c r="D726" s="150" t="s">
        <v>60</v>
      </c>
      <c r="E726" s="66">
        <v>58.26</v>
      </c>
      <c r="F726" s="66">
        <f t="shared" si="463"/>
        <v>58.26</v>
      </c>
      <c r="G726" s="66">
        <v>61.17</v>
      </c>
      <c r="H726" s="52">
        <f t="shared" si="453"/>
        <v>100</v>
      </c>
      <c r="I726" s="52">
        <f t="shared" si="453"/>
        <v>104.99485066941298</v>
      </c>
      <c r="J726" s="66">
        <f t="shared" si="454"/>
        <v>61.17</v>
      </c>
      <c r="K726" s="66">
        <f t="shared" si="464"/>
        <v>61.17</v>
      </c>
      <c r="L726" s="66">
        <v>63.8</v>
      </c>
      <c r="M726" s="52">
        <f t="shared" si="455"/>
        <v>100</v>
      </c>
      <c r="N726" s="52">
        <f t="shared" si="455"/>
        <v>104.29949321562857</v>
      </c>
      <c r="O726" s="51">
        <v>64.88</v>
      </c>
      <c r="P726" s="51">
        <v>65.86</v>
      </c>
      <c r="Q726" s="52">
        <f t="shared" si="459"/>
        <v>101.69278996865204</v>
      </c>
      <c r="R726" s="52">
        <f t="shared" si="460"/>
        <v>101.51048088779287</v>
      </c>
      <c r="S726" s="121">
        <f>P726</f>
        <v>65.86</v>
      </c>
      <c r="T726" s="121">
        <f>ROUND(S726*1.056,2)</f>
        <v>69.55</v>
      </c>
      <c r="U726" s="141">
        <f t="shared" si="461"/>
        <v>100</v>
      </c>
      <c r="V726" s="141">
        <f t="shared" si="462"/>
        <v>105.60279380504099</v>
      </c>
      <c r="W726" s="198"/>
    </row>
    <row r="727" spans="1:23" s="5" customFormat="1" ht="47.25" customHeight="1">
      <c r="A727" s="200">
        <v>2</v>
      </c>
      <c r="B727" s="89"/>
      <c r="C727" s="200" t="s">
        <v>207</v>
      </c>
      <c r="D727" s="150" t="s">
        <v>203</v>
      </c>
      <c r="E727" s="66">
        <v>76.260000000000005</v>
      </c>
      <c r="F727" s="66">
        <f t="shared" ref="F727:F746" si="465">E727</f>
        <v>76.260000000000005</v>
      </c>
      <c r="G727" s="66">
        <v>85.85</v>
      </c>
      <c r="H727" s="52">
        <f t="shared" ref="H727:H739" si="466">F727/E727*100</f>
        <v>100</v>
      </c>
      <c r="I727" s="52">
        <f t="shared" ref="I727:I739" si="467">G727/F727*100</f>
        <v>112.57539994754784</v>
      </c>
      <c r="J727" s="66">
        <f t="shared" ref="J727:J746" si="468">G727</f>
        <v>85.85</v>
      </c>
      <c r="K727" s="66">
        <f t="shared" ref="K727:K746" si="469">J727</f>
        <v>85.85</v>
      </c>
      <c r="L727" s="66">
        <v>88.72</v>
      </c>
      <c r="M727" s="52">
        <f t="shared" ref="M727:M739" si="470">K727/J727*100</f>
        <v>100</v>
      </c>
      <c r="N727" s="52">
        <f t="shared" ref="N727:N739" si="471">L727/K727*100</f>
        <v>103.3430401863716</v>
      </c>
      <c r="O727" s="51">
        <v>88.72</v>
      </c>
      <c r="P727" s="51">
        <v>92.22</v>
      </c>
      <c r="Q727" s="52">
        <f t="shared" ref="Q727:Q746" si="472">O727/L727*100</f>
        <v>100</v>
      </c>
      <c r="R727" s="52">
        <f t="shared" ref="R727:R746" si="473">P727/O727*100</f>
        <v>103.94499549143373</v>
      </c>
      <c r="S727" s="140" t="s">
        <v>31</v>
      </c>
      <c r="T727" s="140" t="s">
        <v>31</v>
      </c>
      <c r="U727" s="140" t="s">
        <v>31</v>
      </c>
      <c r="V727" s="140" t="s">
        <v>31</v>
      </c>
      <c r="W727" s="198"/>
    </row>
    <row r="728" spans="1:23" s="5" customFormat="1" ht="30" customHeight="1">
      <c r="A728" s="200"/>
      <c r="B728" s="89"/>
      <c r="C728" s="200"/>
      <c r="D728" s="150" t="s">
        <v>204</v>
      </c>
      <c r="E728" s="66">
        <v>18.72</v>
      </c>
      <c r="F728" s="66">
        <f t="shared" si="465"/>
        <v>18.72</v>
      </c>
      <c r="G728" s="66">
        <v>22.17</v>
      </c>
      <c r="H728" s="52">
        <f t="shared" si="466"/>
        <v>100</v>
      </c>
      <c r="I728" s="52">
        <f t="shared" si="467"/>
        <v>118.4294871794872</v>
      </c>
      <c r="J728" s="66">
        <f t="shared" si="468"/>
        <v>22.17</v>
      </c>
      <c r="K728" s="66">
        <f t="shared" si="469"/>
        <v>22.17</v>
      </c>
      <c r="L728" s="66">
        <v>22.38</v>
      </c>
      <c r="M728" s="52">
        <f t="shared" si="470"/>
        <v>100</v>
      </c>
      <c r="N728" s="52">
        <f t="shared" si="471"/>
        <v>100.94722598105548</v>
      </c>
      <c r="O728" s="51">
        <v>22.38</v>
      </c>
      <c r="P728" s="51">
        <v>23.71</v>
      </c>
      <c r="Q728" s="52">
        <f t="shared" si="472"/>
        <v>100</v>
      </c>
      <c r="R728" s="52">
        <f t="shared" si="473"/>
        <v>105.94280607685434</v>
      </c>
      <c r="S728" s="140" t="s">
        <v>31</v>
      </c>
      <c r="T728" s="140" t="s">
        <v>31</v>
      </c>
      <c r="U728" s="140" t="s">
        <v>31</v>
      </c>
      <c r="V728" s="140" t="s">
        <v>31</v>
      </c>
      <c r="W728" s="198"/>
    </row>
    <row r="729" spans="1:23" ht="45.75" customHeight="1">
      <c r="A729" s="200"/>
      <c r="B729" s="89"/>
      <c r="C729" s="200"/>
      <c r="D729" s="150" t="s">
        <v>205</v>
      </c>
      <c r="E729" s="66">
        <v>41.27</v>
      </c>
      <c r="F729" s="66">
        <f t="shared" si="465"/>
        <v>41.27</v>
      </c>
      <c r="G729" s="66">
        <v>47.88</v>
      </c>
      <c r="H729" s="52">
        <f t="shared" si="466"/>
        <v>100</v>
      </c>
      <c r="I729" s="52">
        <f t="shared" si="467"/>
        <v>116.01647685970437</v>
      </c>
      <c r="J729" s="66">
        <f t="shared" si="468"/>
        <v>47.88</v>
      </c>
      <c r="K729" s="66">
        <f t="shared" si="469"/>
        <v>47.88</v>
      </c>
      <c r="L729" s="66">
        <v>48.59</v>
      </c>
      <c r="M729" s="52">
        <f t="shared" si="470"/>
        <v>100</v>
      </c>
      <c r="N729" s="52">
        <f t="shared" si="471"/>
        <v>101.48287385129491</v>
      </c>
      <c r="O729" s="51">
        <v>48.59</v>
      </c>
      <c r="P729" s="51">
        <v>50.78</v>
      </c>
      <c r="Q729" s="52">
        <f t="shared" si="472"/>
        <v>100</v>
      </c>
      <c r="R729" s="52">
        <f t="shared" si="473"/>
        <v>104.50710022638403</v>
      </c>
      <c r="S729" s="140" t="s">
        <v>31</v>
      </c>
      <c r="T729" s="140" t="s">
        <v>31</v>
      </c>
      <c r="U729" s="140" t="s">
        <v>31</v>
      </c>
      <c r="V729" s="140" t="s">
        <v>31</v>
      </c>
      <c r="W729" s="198"/>
    </row>
    <row r="730" spans="1:23" ht="30" customHeight="1">
      <c r="A730" s="200"/>
      <c r="B730" s="89"/>
      <c r="C730" s="200"/>
      <c r="D730" s="150" t="s">
        <v>206</v>
      </c>
      <c r="E730" s="66">
        <v>14.94</v>
      </c>
      <c r="F730" s="66">
        <f t="shared" si="465"/>
        <v>14.94</v>
      </c>
      <c r="G730" s="66">
        <v>16.37</v>
      </c>
      <c r="H730" s="52">
        <f t="shared" si="466"/>
        <v>100</v>
      </c>
      <c r="I730" s="52">
        <f t="shared" si="467"/>
        <v>109.57161981258368</v>
      </c>
      <c r="J730" s="66">
        <f t="shared" si="468"/>
        <v>16.37</v>
      </c>
      <c r="K730" s="66">
        <f t="shared" si="469"/>
        <v>16.37</v>
      </c>
      <c r="L730" s="66">
        <v>16.45</v>
      </c>
      <c r="M730" s="52">
        <f t="shared" si="470"/>
        <v>100</v>
      </c>
      <c r="N730" s="52">
        <f t="shared" si="471"/>
        <v>100.48869883934024</v>
      </c>
      <c r="O730" s="51">
        <v>16.45</v>
      </c>
      <c r="P730" s="51">
        <v>16.47</v>
      </c>
      <c r="Q730" s="52">
        <f t="shared" si="472"/>
        <v>100</v>
      </c>
      <c r="R730" s="52">
        <f t="shared" si="473"/>
        <v>100.12158054711247</v>
      </c>
      <c r="S730" s="140" t="s">
        <v>31</v>
      </c>
      <c r="T730" s="140" t="s">
        <v>31</v>
      </c>
      <c r="U730" s="140" t="s">
        <v>31</v>
      </c>
      <c r="V730" s="140" t="s">
        <v>31</v>
      </c>
      <c r="W730" s="198"/>
    </row>
    <row r="731" spans="1:23" ht="45" customHeight="1">
      <c r="A731" s="200"/>
      <c r="B731" s="89"/>
      <c r="C731" s="200"/>
      <c r="D731" s="150" t="s">
        <v>208</v>
      </c>
      <c r="E731" s="66">
        <v>32.520000000000003</v>
      </c>
      <c r="F731" s="66">
        <f t="shared" si="465"/>
        <v>32.520000000000003</v>
      </c>
      <c r="G731" s="66">
        <v>34.15</v>
      </c>
      <c r="H731" s="52">
        <f t="shared" si="466"/>
        <v>100</v>
      </c>
      <c r="I731" s="52">
        <f t="shared" si="467"/>
        <v>105.01230012300122</v>
      </c>
      <c r="J731" s="66">
        <f t="shared" si="468"/>
        <v>34.15</v>
      </c>
      <c r="K731" s="66">
        <f t="shared" si="469"/>
        <v>34.15</v>
      </c>
      <c r="L731" s="66">
        <v>35.619999999999997</v>
      </c>
      <c r="M731" s="52">
        <f t="shared" si="470"/>
        <v>100</v>
      </c>
      <c r="N731" s="52">
        <f t="shared" si="471"/>
        <v>104.30453879941435</v>
      </c>
      <c r="O731" s="51">
        <f>L731</f>
        <v>35.619999999999997</v>
      </c>
      <c r="P731" s="51">
        <v>36.15</v>
      </c>
      <c r="Q731" s="52">
        <f t="shared" si="472"/>
        <v>100</v>
      </c>
      <c r="R731" s="52">
        <f t="shared" si="473"/>
        <v>101.48792813026391</v>
      </c>
      <c r="S731" s="140" t="s">
        <v>31</v>
      </c>
      <c r="T731" s="140" t="s">
        <v>31</v>
      </c>
      <c r="U731" s="140" t="s">
        <v>31</v>
      </c>
      <c r="V731" s="140" t="s">
        <v>31</v>
      </c>
      <c r="W731" s="198"/>
    </row>
    <row r="732" spans="1:23" ht="43.5" customHeight="1">
      <c r="A732" s="200"/>
      <c r="B732" s="89"/>
      <c r="C732" s="200"/>
      <c r="D732" s="150" t="s">
        <v>209</v>
      </c>
      <c r="E732" s="66">
        <v>14.37</v>
      </c>
      <c r="F732" s="66">
        <f t="shared" si="465"/>
        <v>14.37</v>
      </c>
      <c r="G732" s="66">
        <v>15.09</v>
      </c>
      <c r="H732" s="52">
        <f t="shared" si="466"/>
        <v>100</v>
      </c>
      <c r="I732" s="52">
        <f t="shared" si="467"/>
        <v>105.01043841336117</v>
      </c>
      <c r="J732" s="66">
        <f t="shared" si="468"/>
        <v>15.09</v>
      </c>
      <c r="K732" s="66">
        <f t="shared" si="469"/>
        <v>15.09</v>
      </c>
      <c r="L732" s="66">
        <v>15.74</v>
      </c>
      <c r="M732" s="52">
        <f t="shared" si="470"/>
        <v>100</v>
      </c>
      <c r="N732" s="52">
        <f t="shared" si="471"/>
        <v>104.30748840291584</v>
      </c>
      <c r="O732" s="51">
        <f>L732</f>
        <v>15.74</v>
      </c>
      <c r="P732" s="51">
        <v>15.98</v>
      </c>
      <c r="Q732" s="52">
        <f t="shared" si="472"/>
        <v>100</v>
      </c>
      <c r="R732" s="52">
        <f t="shared" si="473"/>
        <v>101.52477763659466</v>
      </c>
      <c r="S732" s="140" t="s">
        <v>31</v>
      </c>
      <c r="T732" s="140" t="s">
        <v>31</v>
      </c>
      <c r="U732" s="140" t="s">
        <v>31</v>
      </c>
      <c r="V732" s="140" t="s">
        <v>31</v>
      </c>
      <c r="W732" s="198"/>
    </row>
    <row r="733" spans="1:23" ht="44.25" customHeight="1">
      <c r="A733" s="200"/>
      <c r="B733" s="89"/>
      <c r="C733" s="200"/>
      <c r="D733" s="150" t="s">
        <v>210</v>
      </c>
      <c r="E733" s="66">
        <v>32.64</v>
      </c>
      <c r="F733" s="66">
        <f t="shared" si="465"/>
        <v>32.64</v>
      </c>
      <c r="G733" s="66">
        <v>34.270000000000003</v>
      </c>
      <c r="H733" s="52">
        <f t="shared" si="466"/>
        <v>100</v>
      </c>
      <c r="I733" s="52">
        <f t="shared" si="467"/>
        <v>104.99387254901961</v>
      </c>
      <c r="J733" s="66">
        <f t="shared" si="468"/>
        <v>34.270000000000003</v>
      </c>
      <c r="K733" s="66">
        <f t="shared" si="469"/>
        <v>34.270000000000003</v>
      </c>
      <c r="L733" s="66">
        <v>35.74</v>
      </c>
      <c r="M733" s="52">
        <f t="shared" si="470"/>
        <v>100</v>
      </c>
      <c r="N733" s="52">
        <f t="shared" si="471"/>
        <v>104.28946600525239</v>
      </c>
      <c r="O733" s="51">
        <f>L733</f>
        <v>35.74</v>
      </c>
      <c r="P733" s="51">
        <v>36.28</v>
      </c>
      <c r="Q733" s="52">
        <f t="shared" si="472"/>
        <v>100</v>
      </c>
      <c r="R733" s="52">
        <f t="shared" si="473"/>
        <v>101.51091214325685</v>
      </c>
      <c r="S733" s="140" t="s">
        <v>31</v>
      </c>
      <c r="T733" s="140" t="s">
        <v>31</v>
      </c>
      <c r="U733" s="140" t="s">
        <v>31</v>
      </c>
      <c r="V733" s="140" t="s">
        <v>31</v>
      </c>
      <c r="W733" s="198"/>
    </row>
    <row r="734" spans="1:23" ht="36.75" customHeight="1">
      <c r="A734" s="200"/>
      <c r="B734" s="89"/>
      <c r="C734" s="200"/>
      <c r="D734" s="150" t="s">
        <v>211</v>
      </c>
      <c r="E734" s="66">
        <v>12.21</v>
      </c>
      <c r="F734" s="66">
        <f t="shared" si="465"/>
        <v>12.21</v>
      </c>
      <c r="G734" s="66">
        <v>12.82</v>
      </c>
      <c r="H734" s="52">
        <f t="shared" si="466"/>
        <v>100</v>
      </c>
      <c r="I734" s="52">
        <f t="shared" si="467"/>
        <v>104.99590499590499</v>
      </c>
      <c r="J734" s="66">
        <f t="shared" si="468"/>
        <v>12.82</v>
      </c>
      <c r="K734" s="66">
        <f t="shared" si="469"/>
        <v>12.82</v>
      </c>
      <c r="L734" s="66">
        <v>13.37</v>
      </c>
      <c r="M734" s="52">
        <f t="shared" si="470"/>
        <v>100</v>
      </c>
      <c r="N734" s="52">
        <f t="shared" si="471"/>
        <v>104.29017160686426</v>
      </c>
      <c r="O734" s="51">
        <f>L734</f>
        <v>13.37</v>
      </c>
      <c r="P734" s="51">
        <v>13.57</v>
      </c>
      <c r="Q734" s="52">
        <f t="shared" si="472"/>
        <v>100</v>
      </c>
      <c r="R734" s="52">
        <f t="shared" si="473"/>
        <v>101.49588631264024</v>
      </c>
      <c r="S734" s="140" t="s">
        <v>31</v>
      </c>
      <c r="T734" s="140" t="s">
        <v>31</v>
      </c>
      <c r="U734" s="140" t="s">
        <v>31</v>
      </c>
      <c r="V734" s="140" t="s">
        <v>31</v>
      </c>
      <c r="W734" s="198"/>
    </row>
    <row r="735" spans="1:23" ht="15.75" customHeight="1">
      <c r="A735" s="200">
        <v>3</v>
      </c>
      <c r="B735" s="89"/>
      <c r="C735" s="200" t="s">
        <v>84</v>
      </c>
      <c r="D735" s="150" t="s">
        <v>20</v>
      </c>
      <c r="E735" s="66">
        <v>70.55</v>
      </c>
      <c r="F735" s="66">
        <f t="shared" si="465"/>
        <v>70.55</v>
      </c>
      <c r="G735" s="66">
        <v>81.59</v>
      </c>
      <c r="H735" s="52">
        <f t="shared" si="466"/>
        <v>100</v>
      </c>
      <c r="I735" s="52">
        <f t="shared" si="467"/>
        <v>115.64847625797307</v>
      </c>
      <c r="J735" s="66">
        <f t="shared" si="468"/>
        <v>81.59</v>
      </c>
      <c r="K735" s="66">
        <f t="shared" si="469"/>
        <v>81.59</v>
      </c>
      <c r="L735" s="66">
        <v>83.99</v>
      </c>
      <c r="M735" s="52">
        <f t="shared" si="470"/>
        <v>100</v>
      </c>
      <c r="N735" s="52">
        <f t="shared" si="471"/>
        <v>102.94153695305796</v>
      </c>
      <c r="O735" s="51">
        <v>83.99</v>
      </c>
      <c r="P735" s="51">
        <v>89</v>
      </c>
      <c r="Q735" s="52">
        <f t="shared" si="472"/>
        <v>100</v>
      </c>
      <c r="R735" s="52">
        <f t="shared" si="473"/>
        <v>105.96499583283725</v>
      </c>
      <c r="S735" s="140" t="s">
        <v>31</v>
      </c>
      <c r="T735" s="140" t="s">
        <v>31</v>
      </c>
      <c r="U735" s="140" t="s">
        <v>31</v>
      </c>
      <c r="V735" s="140" t="s">
        <v>31</v>
      </c>
      <c r="W735" s="198"/>
    </row>
    <row r="736" spans="1:23" ht="30" customHeight="1">
      <c r="A736" s="200"/>
      <c r="B736" s="89"/>
      <c r="C736" s="200"/>
      <c r="D736" s="150" t="s">
        <v>24</v>
      </c>
      <c r="E736" s="66">
        <v>30.65</v>
      </c>
      <c r="F736" s="66">
        <f t="shared" si="465"/>
        <v>30.65</v>
      </c>
      <c r="G736" s="66">
        <v>32.18</v>
      </c>
      <c r="H736" s="52">
        <f t="shared" si="466"/>
        <v>100</v>
      </c>
      <c r="I736" s="52">
        <f t="shared" si="467"/>
        <v>104.99184339314847</v>
      </c>
      <c r="J736" s="66">
        <f t="shared" si="468"/>
        <v>32.18</v>
      </c>
      <c r="K736" s="66">
        <f t="shared" si="469"/>
        <v>32.18</v>
      </c>
      <c r="L736" s="66">
        <v>33.56</v>
      </c>
      <c r="M736" s="52">
        <f t="shared" si="470"/>
        <v>100</v>
      </c>
      <c r="N736" s="52">
        <f t="shared" si="471"/>
        <v>104.28837787445619</v>
      </c>
      <c r="O736" s="51">
        <v>33.56</v>
      </c>
      <c r="P736" s="51">
        <v>34.06</v>
      </c>
      <c r="Q736" s="52">
        <f t="shared" si="472"/>
        <v>100</v>
      </c>
      <c r="R736" s="52">
        <f t="shared" si="473"/>
        <v>101.48986889153755</v>
      </c>
      <c r="S736" s="140" t="s">
        <v>31</v>
      </c>
      <c r="T736" s="140" t="s">
        <v>31</v>
      </c>
      <c r="U736" s="140" t="s">
        <v>31</v>
      </c>
      <c r="V736" s="140" t="s">
        <v>31</v>
      </c>
      <c r="W736" s="198"/>
    </row>
    <row r="737" spans="1:23" ht="15.75" customHeight="1">
      <c r="A737" s="200"/>
      <c r="B737" s="89"/>
      <c r="C737" s="200"/>
      <c r="D737" s="150" t="s">
        <v>21</v>
      </c>
      <c r="E737" s="66">
        <v>76.45</v>
      </c>
      <c r="F737" s="66">
        <f t="shared" si="465"/>
        <v>76.45</v>
      </c>
      <c r="G737" s="66">
        <v>85.4</v>
      </c>
      <c r="H737" s="52">
        <f t="shared" si="466"/>
        <v>100</v>
      </c>
      <c r="I737" s="52">
        <f t="shared" si="467"/>
        <v>111.70699803793329</v>
      </c>
      <c r="J737" s="66">
        <f t="shared" si="468"/>
        <v>85.4</v>
      </c>
      <c r="K737" s="66">
        <f t="shared" si="469"/>
        <v>85.4</v>
      </c>
      <c r="L737" s="66">
        <v>87.72</v>
      </c>
      <c r="M737" s="52">
        <f t="shared" si="470"/>
        <v>100</v>
      </c>
      <c r="N737" s="52">
        <f t="shared" si="471"/>
        <v>102.71662763466041</v>
      </c>
      <c r="O737" s="51">
        <v>87.72</v>
      </c>
      <c r="P737" s="51">
        <v>101.4</v>
      </c>
      <c r="Q737" s="52">
        <f t="shared" si="472"/>
        <v>100</v>
      </c>
      <c r="R737" s="52">
        <f t="shared" si="473"/>
        <v>115.5950752393981</v>
      </c>
      <c r="S737" s="140" t="s">
        <v>31</v>
      </c>
      <c r="T737" s="140" t="s">
        <v>31</v>
      </c>
      <c r="U737" s="140" t="s">
        <v>31</v>
      </c>
      <c r="V737" s="140" t="s">
        <v>31</v>
      </c>
      <c r="W737" s="198"/>
    </row>
    <row r="738" spans="1:23" ht="30" customHeight="1">
      <c r="A738" s="200"/>
      <c r="B738" s="89"/>
      <c r="C738" s="200"/>
      <c r="D738" s="150" t="s">
        <v>74</v>
      </c>
      <c r="E738" s="66">
        <v>30.8</v>
      </c>
      <c r="F738" s="66">
        <f t="shared" si="465"/>
        <v>30.8</v>
      </c>
      <c r="G738" s="66">
        <v>32.340000000000003</v>
      </c>
      <c r="H738" s="52">
        <f t="shared" si="466"/>
        <v>100</v>
      </c>
      <c r="I738" s="52">
        <f t="shared" si="467"/>
        <v>105</v>
      </c>
      <c r="J738" s="66">
        <f t="shared" si="468"/>
        <v>32.340000000000003</v>
      </c>
      <c r="K738" s="66">
        <f t="shared" si="469"/>
        <v>32.340000000000003</v>
      </c>
      <c r="L738" s="66">
        <v>33.729999999999997</v>
      </c>
      <c r="M738" s="52">
        <f t="shared" si="470"/>
        <v>100</v>
      </c>
      <c r="N738" s="52">
        <f t="shared" si="471"/>
        <v>104.2980828695114</v>
      </c>
      <c r="O738" s="51">
        <v>33.729999999999997</v>
      </c>
      <c r="P738" s="51">
        <v>34.24</v>
      </c>
      <c r="Q738" s="52">
        <f t="shared" si="472"/>
        <v>100</v>
      </c>
      <c r="R738" s="52">
        <f t="shared" si="473"/>
        <v>101.51200711532762</v>
      </c>
      <c r="S738" s="140" t="s">
        <v>31</v>
      </c>
      <c r="T738" s="140" t="s">
        <v>31</v>
      </c>
      <c r="U738" s="140" t="s">
        <v>31</v>
      </c>
      <c r="V738" s="140" t="s">
        <v>31</v>
      </c>
      <c r="W738" s="198"/>
    </row>
    <row r="739" spans="1:23" ht="30" customHeight="1">
      <c r="A739" s="200">
        <v>4</v>
      </c>
      <c r="B739" s="89"/>
      <c r="C739" s="200" t="s">
        <v>85</v>
      </c>
      <c r="D739" s="150" t="s">
        <v>212</v>
      </c>
      <c r="E739" s="66">
        <v>37.28</v>
      </c>
      <c r="F739" s="66">
        <f t="shared" si="465"/>
        <v>37.28</v>
      </c>
      <c r="G739" s="66">
        <v>44.79</v>
      </c>
      <c r="H739" s="52">
        <f t="shared" si="466"/>
        <v>100</v>
      </c>
      <c r="I739" s="52">
        <f t="shared" si="467"/>
        <v>120.14484978540771</v>
      </c>
      <c r="J739" s="66">
        <f t="shared" si="468"/>
        <v>44.79</v>
      </c>
      <c r="K739" s="66">
        <f t="shared" si="469"/>
        <v>44.79</v>
      </c>
      <c r="L739" s="66">
        <v>44.86</v>
      </c>
      <c r="M739" s="52">
        <f t="shared" si="470"/>
        <v>100</v>
      </c>
      <c r="N739" s="52">
        <f t="shared" si="471"/>
        <v>100.15628488501898</v>
      </c>
      <c r="O739" s="51">
        <v>44.86</v>
      </c>
      <c r="P739" s="51">
        <v>46.14</v>
      </c>
      <c r="Q739" s="52">
        <f t="shared" si="472"/>
        <v>100</v>
      </c>
      <c r="R739" s="52">
        <f t="shared" si="473"/>
        <v>102.853321444494</v>
      </c>
      <c r="S739" s="140" t="s">
        <v>31</v>
      </c>
      <c r="T739" s="140" t="s">
        <v>31</v>
      </c>
      <c r="U739" s="140" t="s">
        <v>31</v>
      </c>
      <c r="V739" s="140" t="s">
        <v>31</v>
      </c>
      <c r="W739" s="198"/>
    </row>
    <row r="740" spans="1:23" ht="45" customHeight="1">
      <c r="A740" s="200"/>
      <c r="B740" s="89"/>
      <c r="C740" s="200"/>
      <c r="D740" s="150" t="s">
        <v>349</v>
      </c>
      <c r="E740" s="66">
        <v>67.290000000000006</v>
      </c>
      <c r="F740" s="66">
        <f t="shared" si="465"/>
        <v>67.290000000000006</v>
      </c>
      <c r="G740" s="66">
        <v>77.98</v>
      </c>
      <c r="H740" s="52">
        <f>F740/E740*100</f>
        <v>100</v>
      </c>
      <c r="I740" s="52">
        <f>G740/F740*100</f>
        <v>115.88646158418786</v>
      </c>
      <c r="J740" s="66">
        <f t="shared" si="468"/>
        <v>77.98</v>
      </c>
      <c r="K740" s="66">
        <f t="shared" si="469"/>
        <v>77.98</v>
      </c>
      <c r="L740" s="66">
        <v>79.150000000000006</v>
      </c>
      <c r="M740" s="52">
        <f>K740/J740*100</f>
        <v>100</v>
      </c>
      <c r="N740" s="52">
        <f>L740/K740*100</f>
        <v>101.50038471402925</v>
      </c>
      <c r="O740" s="51">
        <v>76.33</v>
      </c>
      <c r="P740" s="51">
        <v>76.33</v>
      </c>
      <c r="Q740" s="52">
        <f t="shared" si="472"/>
        <v>96.4371446620341</v>
      </c>
      <c r="R740" s="52">
        <f t="shared" si="473"/>
        <v>100</v>
      </c>
      <c r="S740" s="140" t="s">
        <v>31</v>
      </c>
      <c r="T740" s="140" t="s">
        <v>31</v>
      </c>
      <c r="U740" s="140" t="s">
        <v>31</v>
      </c>
      <c r="V740" s="140" t="s">
        <v>31</v>
      </c>
      <c r="W740" s="198"/>
    </row>
    <row r="741" spans="1:23" ht="31.5" customHeight="1">
      <c r="A741" s="200"/>
      <c r="B741" s="89"/>
      <c r="C741" s="200"/>
      <c r="D741" s="150" t="s">
        <v>213</v>
      </c>
      <c r="E741" s="66">
        <v>43.26</v>
      </c>
      <c r="F741" s="66">
        <f t="shared" si="465"/>
        <v>43.26</v>
      </c>
      <c r="G741" s="66">
        <v>53.18</v>
      </c>
      <c r="H741" s="52">
        <f t="shared" ref="H741:I746" si="474">F741/E741*100</f>
        <v>100</v>
      </c>
      <c r="I741" s="52">
        <f t="shared" si="474"/>
        <v>122.93111419325011</v>
      </c>
      <c r="J741" s="66">
        <f t="shared" si="468"/>
        <v>53.18</v>
      </c>
      <c r="K741" s="66">
        <f t="shared" si="469"/>
        <v>53.18</v>
      </c>
      <c r="L741" s="66">
        <v>55.86</v>
      </c>
      <c r="M741" s="52">
        <f t="shared" ref="M741:N746" si="475">K741/J741*100</f>
        <v>100</v>
      </c>
      <c r="N741" s="52">
        <f t="shared" si="475"/>
        <v>105.03948852952239</v>
      </c>
      <c r="O741" s="51">
        <v>55.86</v>
      </c>
      <c r="P741" s="51">
        <v>56.06</v>
      </c>
      <c r="Q741" s="52">
        <f t="shared" si="472"/>
        <v>100</v>
      </c>
      <c r="R741" s="52">
        <f t="shared" si="473"/>
        <v>100.35803795202291</v>
      </c>
      <c r="S741" s="140" t="s">
        <v>31</v>
      </c>
      <c r="T741" s="140" t="s">
        <v>31</v>
      </c>
      <c r="U741" s="140" t="s">
        <v>31</v>
      </c>
      <c r="V741" s="140" t="s">
        <v>31</v>
      </c>
      <c r="W741" s="198"/>
    </row>
    <row r="742" spans="1:23" ht="30" customHeight="1">
      <c r="A742" s="200"/>
      <c r="B742" s="89"/>
      <c r="C742" s="200"/>
      <c r="D742" s="150" t="s">
        <v>214</v>
      </c>
      <c r="E742" s="66">
        <v>39.64</v>
      </c>
      <c r="F742" s="66">
        <f t="shared" si="465"/>
        <v>39.64</v>
      </c>
      <c r="G742" s="66">
        <v>51.14</v>
      </c>
      <c r="H742" s="52">
        <f t="shared" si="474"/>
        <v>100</v>
      </c>
      <c r="I742" s="52">
        <f t="shared" si="474"/>
        <v>129.01109989909182</v>
      </c>
      <c r="J742" s="66">
        <f t="shared" si="468"/>
        <v>51.14</v>
      </c>
      <c r="K742" s="66">
        <f t="shared" si="469"/>
        <v>51.14</v>
      </c>
      <c r="L742" s="66">
        <v>51.26</v>
      </c>
      <c r="M742" s="52">
        <f t="shared" si="475"/>
        <v>100</v>
      </c>
      <c r="N742" s="52">
        <f t="shared" si="475"/>
        <v>100.23464998044582</v>
      </c>
      <c r="O742" s="51">
        <v>51.26</v>
      </c>
      <c r="P742" s="51">
        <v>51.46</v>
      </c>
      <c r="Q742" s="52">
        <f t="shared" si="472"/>
        <v>100</v>
      </c>
      <c r="R742" s="52">
        <f t="shared" si="473"/>
        <v>100.39016777214202</v>
      </c>
      <c r="S742" s="140" t="s">
        <v>31</v>
      </c>
      <c r="T742" s="140" t="s">
        <v>31</v>
      </c>
      <c r="U742" s="140" t="s">
        <v>31</v>
      </c>
      <c r="V742" s="140" t="s">
        <v>31</v>
      </c>
      <c r="W742" s="198"/>
    </row>
    <row r="743" spans="1:23" ht="33.75" customHeight="1">
      <c r="A743" s="200"/>
      <c r="B743" s="89"/>
      <c r="C743" s="200"/>
      <c r="D743" s="150" t="s">
        <v>248</v>
      </c>
      <c r="E743" s="66">
        <v>24.43</v>
      </c>
      <c r="F743" s="66">
        <f t="shared" si="465"/>
        <v>24.43</v>
      </c>
      <c r="G743" s="66">
        <v>25.65</v>
      </c>
      <c r="H743" s="52">
        <f t="shared" si="474"/>
        <v>100</v>
      </c>
      <c r="I743" s="52">
        <f t="shared" si="474"/>
        <v>104.99386000818664</v>
      </c>
      <c r="J743" s="66">
        <f t="shared" si="468"/>
        <v>25.65</v>
      </c>
      <c r="K743" s="66">
        <f t="shared" si="469"/>
        <v>25.65</v>
      </c>
      <c r="L743" s="66">
        <v>26.75</v>
      </c>
      <c r="M743" s="52">
        <f t="shared" si="475"/>
        <v>100</v>
      </c>
      <c r="N743" s="52">
        <f t="shared" si="475"/>
        <v>104.28849902534114</v>
      </c>
      <c r="O743" s="51">
        <v>26.75</v>
      </c>
      <c r="P743" s="51">
        <v>27.15</v>
      </c>
      <c r="Q743" s="52">
        <f t="shared" si="472"/>
        <v>100</v>
      </c>
      <c r="R743" s="52">
        <f t="shared" si="473"/>
        <v>101.49532710280373</v>
      </c>
      <c r="S743" s="140" t="s">
        <v>31</v>
      </c>
      <c r="T743" s="140" t="s">
        <v>31</v>
      </c>
      <c r="U743" s="140" t="s">
        <v>31</v>
      </c>
      <c r="V743" s="140" t="s">
        <v>31</v>
      </c>
      <c r="W743" s="198"/>
    </row>
    <row r="744" spans="1:23" ht="60" customHeight="1">
      <c r="A744" s="200"/>
      <c r="B744" s="89"/>
      <c r="C744" s="200"/>
      <c r="D744" s="150" t="s">
        <v>323</v>
      </c>
      <c r="E744" s="66">
        <v>24.43</v>
      </c>
      <c r="F744" s="66">
        <f t="shared" si="465"/>
        <v>24.43</v>
      </c>
      <c r="G744" s="66">
        <v>25.65</v>
      </c>
      <c r="H744" s="52">
        <f t="shared" si="474"/>
        <v>100</v>
      </c>
      <c r="I744" s="52">
        <f t="shared" si="474"/>
        <v>104.99386000818664</v>
      </c>
      <c r="J744" s="66">
        <f t="shared" si="468"/>
        <v>25.65</v>
      </c>
      <c r="K744" s="66">
        <f t="shared" si="469"/>
        <v>25.65</v>
      </c>
      <c r="L744" s="66">
        <v>26.75</v>
      </c>
      <c r="M744" s="52">
        <f t="shared" si="475"/>
        <v>100</v>
      </c>
      <c r="N744" s="52">
        <f t="shared" si="475"/>
        <v>104.28849902534114</v>
      </c>
      <c r="O744" s="51">
        <v>26.75</v>
      </c>
      <c r="P744" s="51">
        <v>27.15</v>
      </c>
      <c r="Q744" s="52">
        <f t="shared" si="472"/>
        <v>100</v>
      </c>
      <c r="R744" s="52">
        <f t="shared" si="473"/>
        <v>101.49532710280373</v>
      </c>
      <c r="S744" s="140" t="s">
        <v>31</v>
      </c>
      <c r="T744" s="140" t="s">
        <v>31</v>
      </c>
      <c r="U744" s="140" t="s">
        <v>31</v>
      </c>
      <c r="V744" s="140" t="s">
        <v>31</v>
      </c>
      <c r="W744" s="198"/>
    </row>
    <row r="745" spans="1:23" ht="29.25" customHeight="1">
      <c r="A745" s="200"/>
      <c r="B745" s="89"/>
      <c r="C745" s="200"/>
      <c r="D745" s="150" t="s">
        <v>215</v>
      </c>
      <c r="E745" s="66">
        <v>23.38</v>
      </c>
      <c r="F745" s="66">
        <f t="shared" si="465"/>
        <v>23.38</v>
      </c>
      <c r="G745" s="66">
        <v>24.55</v>
      </c>
      <c r="H745" s="52">
        <f t="shared" si="474"/>
        <v>100</v>
      </c>
      <c r="I745" s="52">
        <f t="shared" si="474"/>
        <v>105.00427715996578</v>
      </c>
      <c r="J745" s="66">
        <f t="shared" si="468"/>
        <v>24.55</v>
      </c>
      <c r="K745" s="66">
        <f t="shared" si="469"/>
        <v>24.55</v>
      </c>
      <c r="L745" s="66">
        <v>25.61</v>
      </c>
      <c r="M745" s="52">
        <f t="shared" si="475"/>
        <v>100</v>
      </c>
      <c r="N745" s="52">
        <f t="shared" si="475"/>
        <v>104.31771894093687</v>
      </c>
      <c r="O745" s="51">
        <v>25.61</v>
      </c>
      <c r="P745" s="51">
        <v>25.99</v>
      </c>
      <c r="Q745" s="52">
        <f t="shared" si="472"/>
        <v>100</v>
      </c>
      <c r="R745" s="52">
        <f t="shared" si="473"/>
        <v>101.48379539242482</v>
      </c>
      <c r="S745" s="140" t="s">
        <v>31</v>
      </c>
      <c r="T745" s="140" t="s">
        <v>31</v>
      </c>
      <c r="U745" s="140" t="s">
        <v>31</v>
      </c>
      <c r="V745" s="140" t="s">
        <v>31</v>
      </c>
      <c r="W745" s="198"/>
    </row>
    <row r="746" spans="1:23" ht="30" customHeight="1">
      <c r="A746" s="200"/>
      <c r="B746" s="89"/>
      <c r="C746" s="200"/>
      <c r="D746" s="150" t="s">
        <v>216</v>
      </c>
      <c r="E746" s="66">
        <v>24.14</v>
      </c>
      <c r="F746" s="66">
        <f t="shared" si="465"/>
        <v>24.14</v>
      </c>
      <c r="G746" s="66">
        <v>25.35</v>
      </c>
      <c r="H746" s="52">
        <f t="shared" si="474"/>
        <v>100</v>
      </c>
      <c r="I746" s="52">
        <f t="shared" si="474"/>
        <v>105.01242750621375</v>
      </c>
      <c r="J746" s="66">
        <f t="shared" si="468"/>
        <v>25.35</v>
      </c>
      <c r="K746" s="66">
        <f t="shared" si="469"/>
        <v>25.35</v>
      </c>
      <c r="L746" s="66">
        <v>26.44</v>
      </c>
      <c r="M746" s="52">
        <f t="shared" si="475"/>
        <v>100</v>
      </c>
      <c r="N746" s="52">
        <f t="shared" si="475"/>
        <v>104.29980276134123</v>
      </c>
      <c r="O746" s="51">
        <v>26.44</v>
      </c>
      <c r="P746" s="51">
        <v>26.84</v>
      </c>
      <c r="Q746" s="52">
        <f t="shared" si="472"/>
        <v>100</v>
      </c>
      <c r="R746" s="52">
        <f t="shared" si="473"/>
        <v>101.51285930408471</v>
      </c>
      <c r="S746" s="140" t="s">
        <v>31</v>
      </c>
      <c r="T746" s="140" t="s">
        <v>31</v>
      </c>
      <c r="U746" s="140" t="s">
        <v>31</v>
      </c>
      <c r="V746" s="140" t="s">
        <v>31</v>
      </c>
      <c r="W746" s="198"/>
    </row>
    <row r="747" spans="1:23" ht="16.5" customHeight="1">
      <c r="A747" s="200">
        <v>5</v>
      </c>
      <c r="B747" s="89"/>
      <c r="C747" s="200" t="s">
        <v>281</v>
      </c>
      <c r="D747" s="150" t="s">
        <v>21</v>
      </c>
      <c r="E747" s="66" t="s">
        <v>31</v>
      </c>
      <c r="F747" s="66">
        <v>48.6</v>
      </c>
      <c r="G747" s="66">
        <v>68.91</v>
      </c>
      <c r="H747" s="52" t="s">
        <v>31</v>
      </c>
      <c r="I747" s="52">
        <f t="shared" ref="I747:I755" si="476">G747/F747*100</f>
        <v>141.79012345679013</v>
      </c>
      <c r="J747" s="66">
        <f t="shared" ref="J747:J755" si="477">G747</f>
        <v>68.91</v>
      </c>
      <c r="K747" s="66">
        <f>J747</f>
        <v>68.91</v>
      </c>
      <c r="L747" s="66">
        <v>70.59</v>
      </c>
      <c r="M747" s="52" t="s">
        <v>31</v>
      </c>
      <c r="N747" s="52">
        <f t="shared" ref="N747:N755" si="478">L747/K747*100</f>
        <v>102.43796255986071</v>
      </c>
      <c r="O747" s="51">
        <v>64.56</v>
      </c>
      <c r="P747" s="51">
        <v>64.56</v>
      </c>
      <c r="Q747" s="52">
        <f t="shared" ref="Q747:Q755" si="479">O747/L747*100</f>
        <v>91.457713557161071</v>
      </c>
      <c r="R747" s="52">
        <f t="shared" ref="R747:R753" si="480">P747/O747*100</f>
        <v>100</v>
      </c>
      <c r="S747" s="121">
        <v>41.5</v>
      </c>
      <c r="T747" s="121">
        <v>41.5</v>
      </c>
      <c r="U747" s="141">
        <f t="shared" si="461"/>
        <v>64.281288723667913</v>
      </c>
      <c r="V747" s="141">
        <f t="shared" si="462"/>
        <v>100</v>
      </c>
      <c r="W747" s="198"/>
    </row>
    <row r="748" spans="1:23" ht="39.75" customHeight="1">
      <c r="A748" s="200"/>
      <c r="B748" s="89"/>
      <c r="C748" s="200"/>
      <c r="D748" s="150" t="s">
        <v>74</v>
      </c>
      <c r="E748" s="66" t="s">
        <v>31</v>
      </c>
      <c r="F748" s="66">
        <v>30.42</v>
      </c>
      <c r="G748" s="66">
        <v>31.94</v>
      </c>
      <c r="H748" s="52" t="s">
        <v>31</v>
      </c>
      <c r="I748" s="52">
        <f t="shared" si="476"/>
        <v>104.99671268902037</v>
      </c>
      <c r="J748" s="66">
        <f t="shared" si="477"/>
        <v>31.94</v>
      </c>
      <c r="K748" s="66">
        <f>J748</f>
        <v>31.94</v>
      </c>
      <c r="L748" s="66">
        <v>33.31</v>
      </c>
      <c r="M748" s="52" t="s">
        <v>31</v>
      </c>
      <c r="N748" s="52">
        <f t="shared" si="478"/>
        <v>104.28929242329367</v>
      </c>
      <c r="O748" s="51">
        <v>33.31</v>
      </c>
      <c r="P748" s="51">
        <v>33.81</v>
      </c>
      <c r="Q748" s="52">
        <f t="shared" si="479"/>
        <v>100</v>
      </c>
      <c r="R748" s="52">
        <f t="shared" si="480"/>
        <v>101.50105073551485</v>
      </c>
      <c r="S748" s="121">
        <f>P748</f>
        <v>33.81</v>
      </c>
      <c r="T748" s="121">
        <v>35.71</v>
      </c>
      <c r="U748" s="141">
        <f t="shared" si="461"/>
        <v>100</v>
      </c>
      <c r="V748" s="141">
        <f t="shared" si="462"/>
        <v>105.61963916001183</v>
      </c>
      <c r="W748" s="198"/>
    </row>
    <row r="749" spans="1:23" ht="33.75" customHeight="1">
      <c r="A749" s="197">
        <v>6</v>
      </c>
      <c r="B749" s="89"/>
      <c r="C749" s="197" t="s">
        <v>86</v>
      </c>
      <c r="D749" s="150" t="s">
        <v>20</v>
      </c>
      <c r="E749" s="66">
        <v>11.62</v>
      </c>
      <c r="F749" s="66">
        <f t="shared" ref="F749:F755" si="481">E749</f>
        <v>11.62</v>
      </c>
      <c r="G749" s="66">
        <v>12.2</v>
      </c>
      <c r="H749" s="52">
        <f t="shared" ref="H749:H755" si="482">F749/E749*100</f>
        <v>100</v>
      </c>
      <c r="I749" s="52">
        <f t="shared" si="476"/>
        <v>104.99139414802066</v>
      </c>
      <c r="J749" s="66">
        <f t="shared" si="477"/>
        <v>12.2</v>
      </c>
      <c r="K749" s="66">
        <f t="shared" ref="K749:K755" si="483">J749</f>
        <v>12.2</v>
      </c>
      <c r="L749" s="66">
        <v>12.57</v>
      </c>
      <c r="M749" s="52">
        <f t="shared" ref="M749:M755" si="484">K749/J749*100</f>
        <v>100</v>
      </c>
      <c r="N749" s="52">
        <f t="shared" si="478"/>
        <v>103.03278688524591</v>
      </c>
      <c r="O749" s="51">
        <v>12.57</v>
      </c>
      <c r="P749" s="51">
        <v>12.76</v>
      </c>
      <c r="Q749" s="52">
        <f t="shared" si="479"/>
        <v>100</v>
      </c>
      <c r="R749" s="52">
        <f t="shared" si="480"/>
        <v>101.51153540175019</v>
      </c>
      <c r="S749" s="121">
        <f t="shared" ref="S749:S753" si="485">P749</f>
        <v>12.76</v>
      </c>
      <c r="T749" s="121">
        <v>13.87</v>
      </c>
      <c r="U749" s="141">
        <f t="shared" si="461"/>
        <v>100</v>
      </c>
      <c r="V749" s="141">
        <f t="shared" si="462"/>
        <v>108.69905956112854</v>
      </c>
      <c r="W749" s="198"/>
    </row>
    <row r="750" spans="1:23" ht="33.75" customHeight="1">
      <c r="A750" s="199"/>
      <c r="B750" s="139"/>
      <c r="C750" s="199"/>
      <c r="D750" s="150" t="s">
        <v>24</v>
      </c>
      <c r="E750" s="66"/>
      <c r="F750" s="66"/>
      <c r="G750" s="66"/>
      <c r="H750" s="141"/>
      <c r="I750" s="141"/>
      <c r="J750" s="66"/>
      <c r="K750" s="66"/>
      <c r="L750" s="66"/>
      <c r="M750" s="141"/>
      <c r="N750" s="141"/>
      <c r="O750" s="140">
        <v>12.57</v>
      </c>
      <c r="P750" s="140">
        <v>12.76</v>
      </c>
      <c r="Q750" s="141">
        <f>Q749</f>
        <v>100</v>
      </c>
      <c r="R750" s="141">
        <f t="shared" ref="R750" si="486">P750/O750*100</f>
        <v>101.51153540175019</v>
      </c>
      <c r="S750" s="140">
        <f t="shared" ref="S750" si="487">P750</f>
        <v>12.76</v>
      </c>
      <c r="T750" s="140">
        <v>13.47</v>
      </c>
      <c r="U750" s="141">
        <f t="shared" ref="U750" si="488">S750/P750*100</f>
        <v>100</v>
      </c>
      <c r="V750" s="141">
        <f t="shared" ref="V750" si="489">T750/S750*100</f>
        <v>105.56426332288402</v>
      </c>
      <c r="W750" s="198"/>
    </row>
    <row r="751" spans="1:23" ht="16.5" customHeight="1">
      <c r="A751" s="200">
        <v>7</v>
      </c>
      <c r="B751" s="89"/>
      <c r="C751" s="200" t="s">
        <v>87</v>
      </c>
      <c r="D751" s="150" t="str">
        <f>D749</f>
        <v>тариф на питьевую воду</v>
      </c>
      <c r="E751" s="66">
        <v>9.35</v>
      </c>
      <c r="F751" s="66">
        <f t="shared" si="481"/>
        <v>9.35</v>
      </c>
      <c r="G751" s="66">
        <v>9.69</v>
      </c>
      <c r="H751" s="52">
        <f t="shared" si="482"/>
        <v>100</v>
      </c>
      <c r="I751" s="52">
        <f t="shared" si="476"/>
        <v>103.63636363636364</v>
      </c>
      <c r="J751" s="66">
        <f t="shared" si="477"/>
        <v>9.69</v>
      </c>
      <c r="K751" s="66">
        <f t="shared" si="483"/>
        <v>9.69</v>
      </c>
      <c r="L751" s="66">
        <v>9.98</v>
      </c>
      <c r="M751" s="52">
        <f t="shared" si="484"/>
        <v>100</v>
      </c>
      <c r="N751" s="52">
        <f t="shared" si="478"/>
        <v>102.99277605779156</v>
      </c>
      <c r="O751" s="51">
        <v>9.98</v>
      </c>
      <c r="P751" s="51">
        <v>10.09</v>
      </c>
      <c r="Q751" s="52">
        <f t="shared" si="479"/>
        <v>100</v>
      </c>
      <c r="R751" s="52">
        <f t="shared" si="480"/>
        <v>101.10220440881763</v>
      </c>
      <c r="S751" s="121">
        <f t="shared" si="485"/>
        <v>10.09</v>
      </c>
      <c r="T751" s="121">
        <v>10.7</v>
      </c>
      <c r="U751" s="141">
        <f t="shared" si="461"/>
        <v>100</v>
      </c>
      <c r="V751" s="141">
        <f t="shared" si="462"/>
        <v>106.04558969276512</v>
      </c>
      <c r="W751" s="198"/>
    </row>
    <row r="752" spans="1:23" ht="16.5" customHeight="1">
      <c r="A752" s="200"/>
      <c r="B752" s="139"/>
      <c r="C752" s="200"/>
      <c r="D752" s="150" t="s">
        <v>24</v>
      </c>
      <c r="E752" s="66"/>
      <c r="F752" s="66"/>
      <c r="G752" s="66"/>
      <c r="H752" s="141"/>
      <c r="I752" s="141"/>
      <c r="J752" s="66"/>
      <c r="K752" s="66"/>
      <c r="L752" s="66"/>
      <c r="M752" s="141"/>
      <c r="N752" s="141"/>
      <c r="O752" s="140">
        <v>9.98</v>
      </c>
      <c r="P752" s="140">
        <v>10.09</v>
      </c>
      <c r="Q752" s="141">
        <f>Q751</f>
        <v>100</v>
      </c>
      <c r="R752" s="141">
        <f t="shared" ref="R752" si="490">P752/O752*100</f>
        <v>101.10220440881763</v>
      </c>
      <c r="S752" s="140">
        <f t="shared" ref="S752" si="491">P752</f>
        <v>10.09</v>
      </c>
      <c r="T752" s="140">
        <v>10.66</v>
      </c>
      <c r="U752" s="141">
        <f t="shared" ref="U752" si="492">S752/P752*100</f>
        <v>100</v>
      </c>
      <c r="V752" s="141">
        <f t="shared" ref="V752" si="493">T752/S752*100</f>
        <v>105.64915758176411</v>
      </c>
      <c r="W752" s="198"/>
    </row>
    <row r="753" spans="1:23" ht="16.5" customHeight="1">
      <c r="A753" s="200"/>
      <c r="B753" s="89"/>
      <c r="C753" s="200"/>
      <c r="D753" s="150" t="s">
        <v>21</v>
      </c>
      <c r="E753" s="66">
        <v>12.25</v>
      </c>
      <c r="F753" s="66">
        <f t="shared" si="481"/>
        <v>12.25</v>
      </c>
      <c r="G753" s="66">
        <v>12.71</v>
      </c>
      <c r="H753" s="52">
        <f t="shared" si="482"/>
        <v>100</v>
      </c>
      <c r="I753" s="52">
        <f t="shared" si="476"/>
        <v>103.75510204081633</v>
      </c>
      <c r="J753" s="66">
        <f t="shared" si="477"/>
        <v>12.71</v>
      </c>
      <c r="K753" s="66">
        <f t="shared" si="483"/>
        <v>12.71</v>
      </c>
      <c r="L753" s="66">
        <v>13.11</v>
      </c>
      <c r="M753" s="52">
        <f t="shared" si="484"/>
        <v>100</v>
      </c>
      <c r="N753" s="52">
        <f t="shared" si="478"/>
        <v>103.14712824547598</v>
      </c>
      <c r="O753" s="51">
        <v>13.11</v>
      </c>
      <c r="P753" s="51">
        <v>13.31</v>
      </c>
      <c r="Q753" s="52">
        <f t="shared" si="479"/>
        <v>100</v>
      </c>
      <c r="R753" s="52">
        <f t="shared" si="480"/>
        <v>101.52555301296722</v>
      </c>
      <c r="S753" s="121">
        <f t="shared" si="485"/>
        <v>13.31</v>
      </c>
      <c r="T753" s="121">
        <v>13.4</v>
      </c>
      <c r="U753" s="141">
        <f t="shared" si="461"/>
        <v>100</v>
      </c>
      <c r="V753" s="141">
        <f t="shared" si="462"/>
        <v>100.67618332081143</v>
      </c>
      <c r="W753" s="198"/>
    </row>
    <row r="754" spans="1:23" ht="16.5" customHeight="1">
      <c r="A754" s="200">
        <v>8</v>
      </c>
      <c r="B754" s="89"/>
      <c r="C754" s="200" t="s">
        <v>365</v>
      </c>
      <c r="D754" s="150" t="s">
        <v>20</v>
      </c>
      <c r="E754" s="66">
        <v>28.07</v>
      </c>
      <c r="F754" s="66">
        <f t="shared" si="481"/>
        <v>28.07</v>
      </c>
      <c r="G754" s="66">
        <v>29.69</v>
      </c>
      <c r="H754" s="52">
        <f t="shared" si="482"/>
        <v>100</v>
      </c>
      <c r="I754" s="52">
        <f t="shared" si="476"/>
        <v>105.77128607053794</v>
      </c>
      <c r="J754" s="66">
        <f t="shared" si="477"/>
        <v>29.69</v>
      </c>
      <c r="K754" s="66">
        <f t="shared" si="483"/>
        <v>29.69</v>
      </c>
      <c r="L754" s="66">
        <v>31.75</v>
      </c>
      <c r="M754" s="52">
        <f t="shared" si="484"/>
        <v>100</v>
      </c>
      <c r="N754" s="52">
        <f t="shared" si="478"/>
        <v>106.93836308521387</v>
      </c>
      <c r="O754" s="51">
        <v>30.42</v>
      </c>
      <c r="P754" s="51" t="s">
        <v>31</v>
      </c>
      <c r="Q754" s="52">
        <f t="shared" si="479"/>
        <v>95.811023622047259</v>
      </c>
      <c r="R754" s="52" t="s">
        <v>31</v>
      </c>
      <c r="S754" s="140" t="s">
        <v>31</v>
      </c>
      <c r="T754" s="140" t="s">
        <v>31</v>
      </c>
      <c r="U754" s="140" t="s">
        <v>31</v>
      </c>
      <c r="V754" s="140" t="s">
        <v>31</v>
      </c>
      <c r="W754" s="198"/>
    </row>
    <row r="755" spans="1:23" ht="38.25" customHeight="1">
      <c r="A755" s="200"/>
      <c r="B755" s="89"/>
      <c r="C755" s="200"/>
      <c r="D755" s="150" t="s">
        <v>24</v>
      </c>
      <c r="E755" s="66">
        <v>21.36</v>
      </c>
      <c r="F755" s="66">
        <f t="shared" si="481"/>
        <v>21.36</v>
      </c>
      <c r="G755" s="66">
        <v>22.43</v>
      </c>
      <c r="H755" s="52">
        <f t="shared" si="482"/>
        <v>100</v>
      </c>
      <c r="I755" s="52">
        <f t="shared" si="476"/>
        <v>105.00936329588015</v>
      </c>
      <c r="J755" s="66">
        <f t="shared" si="477"/>
        <v>22.43</v>
      </c>
      <c r="K755" s="66">
        <f t="shared" si="483"/>
        <v>22.43</v>
      </c>
      <c r="L755" s="66">
        <v>23.39</v>
      </c>
      <c r="M755" s="52">
        <f t="shared" si="484"/>
        <v>100</v>
      </c>
      <c r="N755" s="52">
        <f t="shared" si="478"/>
        <v>104.27998216674096</v>
      </c>
      <c r="O755" s="51">
        <v>23.39</v>
      </c>
      <c r="P755" s="51" t="s">
        <v>31</v>
      </c>
      <c r="Q755" s="52">
        <f t="shared" si="479"/>
        <v>100</v>
      </c>
      <c r="R755" s="52" t="s">
        <v>31</v>
      </c>
      <c r="S755" s="140" t="s">
        <v>31</v>
      </c>
      <c r="T755" s="140" t="s">
        <v>31</v>
      </c>
      <c r="U755" s="140" t="s">
        <v>31</v>
      </c>
      <c r="V755" s="140" t="s">
        <v>31</v>
      </c>
      <c r="W755" s="198"/>
    </row>
    <row r="756" spans="1:23" ht="16.5" customHeight="1">
      <c r="A756" s="197">
        <v>9</v>
      </c>
      <c r="B756" s="89"/>
      <c r="C756" s="197" t="s">
        <v>366</v>
      </c>
      <c r="D756" s="150" t="s">
        <v>20</v>
      </c>
      <c r="E756" s="66"/>
      <c r="F756" s="66"/>
      <c r="G756" s="66"/>
      <c r="H756" s="52"/>
      <c r="I756" s="52"/>
      <c r="J756" s="66" t="s">
        <v>31</v>
      </c>
      <c r="K756" s="66" t="s">
        <v>31</v>
      </c>
      <c r="L756" s="66" t="s">
        <v>31</v>
      </c>
      <c r="M756" s="52" t="s">
        <v>31</v>
      </c>
      <c r="N756" s="52" t="s">
        <v>31</v>
      </c>
      <c r="O756" s="51">
        <v>28.52</v>
      </c>
      <c r="P756" s="51">
        <v>28.52</v>
      </c>
      <c r="Q756" s="52">
        <f>O756/O754*100</f>
        <v>93.754109138724516</v>
      </c>
      <c r="R756" s="52">
        <f>P756/O756*100</f>
        <v>100</v>
      </c>
      <c r="S756" s="121">
        <v>23.94</v>
      </c>
      <c r="T756" s="121">
        <v>23.94</v>
      </c>
      <c r="U756" s="141">
        <f t="shared" si="461"/>
        <v>83.941093969144461</v>
      </c>
      <c r="V756" s="141">
        <f t="shared" si="462"/>
        <v>100</v>
      </c>
      <c r="W756" s="198"/>
    </row>
    <row r="757" spans="1:23" ht="38.25" customHeight="1">
      <c r="A757" s="199"/>
      <c r="B757" s="89"/>
      <c r="C757" s="199"/>
      <c r="D757" s="150" t="s">
        <v>24</v>
      </c>
      <c r="E757" s="66"/>
      <c r="F757" s="66"/>
      <c r="G757" s="66"/>
      <c r="H757" s="52"/>
      <c r="I757" s="52"/>
      <c r="J757" s="66" t="s">
        <v>31</v>
      </c>
      <c r="K757" s="66" t="s">
        <v>31</v>
      </c>
      <c r="L757" s="66" t="s">
        <v>31</v>
      </c>
      <c r="M757" s="52" t="s">
        <v>31</v>
      </c>
      <c r="N757" s="52" t="s">
        <v>31</v>
      </c>
      <c r="O757" s="51">
        <v>23.39</v>
      </c>
      <c r="P757" s="51">
        <v>23.74</v>
      </c>
      <c r="Q757" s="52">
        <f>O757/O755*100</f>
        <v>100</v>
      </c>
      <c r="R757" s="52">
        <f>P757/O757*100</f>
        <v>101.49636596836254</v>
      </c>
      <c r="S757" s="121">
        <f t="shared" ref="S757:S763" si="494">P757</f>
        <v>23.74</v>
      </c>
      <c r="T757" s="121">
        <v>23.94</v>
      </c>
      <c r="U757" s="141">
        <f t="shared" si="461"/>
        <v>100</v>
      </c>
      <c r="V757" s="141">
        <f t="shared" si="462"/>
        <v>100.84245998315082</v>
      </c>
      <c r="W757" s="198"/>
    </row>
    <row r="758" spans="1:23" ht="16.5" customHeight="1">
      <c r="A758" s="197">
        <v>10</v>
      </c>
      <c r="B758" s="89"/>
      <c r="C758" s="200" t="s">
        <v>350</v>
      </c>
      <c r="D758" s="150" t="s">
        <v>20</v>
      </c>
      <c r="E758" s="66" t="s">
        <v>31</v>
      </c>
      <c r="F758" s="66" t="s">
        <v>31</v>
      </c>
      <c r="G758" s="66" t="s">
        <v>31</v>
      </c>
      <c r="H758" s="66" t="s">
        <v>31</v>
      </c>
      <c r="I758" s="66" t="s">
        <v>31</v>
      </c>
      <c r="J758" s="66" t="s">
        <v>31</v>
      </c>
      <c r="K758" s="66" t="s">
        <v>31</v>
      </c>
      <c r="L758" s="66">
        <v>113.79</v>
      </c>
      <c r="M758" s="66" t="s">
        <v>31</v>
      </c>
      <c r="N758" s="52">
        <v>114.1</v>
      </c>
      <c r="O758" s="51">
        <v>113.79</v>
      </c>
      <c r="P758" s="51">
        <v>121.17</v>
      </c>
      <c r="Q758" s="52">
        <f t="shared" ref="Q758:Q780" si="495">O758/L758*100</f>
        <v>100</v>
      </c>
      <c r="R758" s="52">
        <f t="shared" ref="R758:R780" si="496">P758/O758*100</f>
        <v>106.48563142631163</v>
      </c>
      <c r="S758" s="121">
        <f t="shared" si="494"/>
        <v>121.17</v>
      </c>
      <c r="T758" s="121">
        <v>122.81</v>
      </c>
      <c r="U758" s="141">
        <f t="shared" si="461"/>
        <v>100</v>
      </c>
      <c r="V758" s="141">
        <f t="shared" si="462"/>
        <v>101.35347033094</v>
      </c>
      <c r="W758" s="198"/>
    </row>
    <row r="759" spans="1:23" ht="40.5" customHeight="1">
      <c r="A759" s="199"/>
      <c r="B759" s="89"/>
      <c r="C759" s="200"/>
      <c r="D759" s="150" t="s">
        <v>24</v>
      </c>
      <c r="E759" s="66" t="s">
        <v>31</v>
      </c>
      <c r="F759" s="66" t="s">
        <v>31</v>
      </c>
      <c r="G759" s="66" t="s">
        <v>31</v>
      </c>
      <c r="H759" s="66" t="s">
        <v>31</v>
      </c>
      <c r="I759" s="66" t="s">
        <v>31</v>
      </c>
      <c r="J759" s="66" t="s">
        <v>31</v>
      </c>
      <c r="K759" s="66" t="s">
        <v>31</v>
      </c>
      <c r="L759" s="66">
        <v>26.96</v>
      </c>
      <c r="M759" s="66" t="s">
        <v>31</v>
      </c>
      <c r="N759" s="52">
        <v>104.3</v>
      </c>
      <c r="O759" s="51">
        <v>26.96</v>
      </c>
      <c r="P759" s="51">
        <v>27.36</v>
      </c>
      <c r="Q759" s="52">
        <f t="shared" si="495"/>
        <v>100</v>
      </c>
      <c r="R759" s="52">
        <f t="shared" si="496"/>
        <v>101.48367952522254</v>
      </c>
      <c r="S759" s="121">
        <f t="shared" si="494"/>
        <v>27.36</v>
      </c>
      <c r="T759" s="121">
        <v>28.9</v>
      </c>
      <c r="U759" s="141">
        <f t="shared" si="461"/>
        <v>100</v>
      </c>
      <c r="V759" s="141">
        <f t="shared" si="462"/>
        <v>105.62865497076024</v>
      </c>
      <c r="W759" s="198"/>
    </row>
    <row r="760" spans="1:23" ht="16.5" customHeight="1">
      <c r="A760" s="197">
        <v>11</v>
      </c>
      <c r="B760" s="89"/>
      <c r="C760" s="197" t="s">
        <v>351</v>
      </c>
      <c r="D760" s="150" t="s">
        <v>21</v>
      </c>
      <c r="E760" s="66" t="s">
        <v>31</v>
      </c>
      <c r="F760" s="66" t="s">
        <v>31</v>
      </c>
      <c r="G760" s="66" t="s">
        <v>31</v>
      </c>
      <c r="H760" s="66" t="s">
        <v>31</v>
      </c>
      <c r="I760" s="66" t="s">
        <v>31</v>
      </c>
      <c r="J760" s="66" t="s">
        <v>31</v>
      </c>
      <c r="K760" s="66" t="s">
        <v>31</v>
      </c>
      <c r="L760" s="66">
        <v>50.48</v>
      </c>
      <c r="M760" s="66" t="s">
        <v>31</v>
      </c>
      <c r="N760" s="52">
        <v>124</v>
      </c>
      <c r="O760" s="51">
        <v>48.27</v>
      </c>
      <c r="P760" s="51">
        <f>O760</f>
        <v>48.27</v>
      </c>
      <c r="Q760" s="52">
        <f t="shared" si="495"/>
        <v>95.622028526148981</v>
      </c>
      <c r="R760" s="52">
        <f t="shared" si="496"/>
        <v>100</v>
      </c>
      <c r="S760" s="121">
        <f t="shared" si="494"/>
        <v>48.27</v>
      </c>
      <c r="T760" s="121">
        <v>51.65</v>
      </c>
      <c r="U760" s="141">
        <f t="shared" si="461"/>
        <v>100</v>
      </c>
      <c r="V760" s="141">
        <f t="shared" si="462"/>
        <v>107.00227884814583</v>
      </c>
      <c r="W760" s="198"/>
    </row>
    <row r="761" spans="1:23" ht="30" customHeight="1">
      <c r="A761" s="198"/>
      <c r="B761" s="89"/>
      <c r="C761" s="198"/>
      <c r="D761" s="150" t="s">
        <v>74</v>
      </c>
      <c r="E761" s="66" t="s">
        <v>31</v>
      </c>
      <c r="F761" s="66" t="s">
        <v>31</v>
      </c>
      <c r="G761" s="66" t="s">
        <v>31</v>
      </c>
      <c r="H761" s="66" t="s">
        <v>31</v>
      </c>
      <c r="I761" s="66" t="s">
        <v>31</v>
      </c>
      <c r="J761" s="66" t="s">
        <v>31</v>
      </c>
      <c r="K761" s="66" t="s">
        <v>31</v>
      </c>
      <c r="L761" s="66">
        <v>26.44</v>
      </c>
      <c r="M761" s="66" t="s">
        <v>31</v>
      </c>
      <c r="N761" s="52">
        <v>104.3</v>
      </c>
      <c r="O761" s="51">
        <v>26.44</v>
      </c>
      <c r="P761" s="51">
        <v>26.84</v>
      </c>
      <c r="Q761" s="52">
        <f t="shared" si="495"/>
        <v>100</v>
      </c>
      <c r="R761" s="52">
        <f t="shared" si="496"/>
        <v>101.51285930408471</v>
      </c>
      <c r="S761" s="121">
        <f t="shared" si="494"/>
        <v>26.84</v>
      </c>
      <c r="T761" s="121">
        <f>ROUND(S761*1.056,2)</f>
        <v>28.34</v>
      </c>
      <c r="U761" s="141">
        <f t="shared" si="461"/>
        <v>100</v>
      </c>
      <c r="V761" s="141">
        <f t="shared" si="462"/>
        <v>105.58867362146052</v>
      </c>
      <c r="W761" s="198"/>
    </row>
    <row r="762" spans="1:23" ht="15.75" customHeight="1">
      <c r="A762" s="198"/>
      <c r="B762" s="89"/>
      <c r="C762" s="198"/>
      <c r="D762" s="150" t="s">
        <v>20</v>
      </c>
      <c r="E762" s="66" t="s">
        <v>31</v>
      </c>
      <c r="F762" s="66" t="s">
        <v>31</v>
      </c>
      <c r="G762" s="66" t="s">
        <v>31</v>
      </c>
      <c r="H762" s="66" t="s">
        <v>31</v>
      </c>
      <c r="I762" s="66" t="s">
        <v>31</v>
      </c>
      <c r="J762" s="66" t="s">
        <v>31</v>
      </c>
      <c r="K762" s="66" t="s">
        <v>31</v>
      </c>
      <c r="L762" s="66">
        <v>52.51</v>
      </c>
      <c r="M762" s="66" t="s">
        <v>31</v>
      </c>
      <c r="N762" s="52">
        <v>67.3</v>
      </c>
      <c r="O762" s="51">
        <v>49.17</v>
      </c>
      <c r="P762" s="51">
        <v>49.17</v>
      </c>
      <c r="Q762" s="52">
        <f t="shared" si="495"/>
        <v>93.639306798705007</v>
      </c>
      <c r="R762" s="52">
        <f t="shared" si="496"/>
        <v>100</v>
      </c>
      <c r="S762" s="121">
        <f t="shared" si="494"/>
        <v>49.17</v>
      </c>
      <c r="T762" s="121">
        <v>51.83</v>
      </c>
      <c r="U762" s="141">
        <f t="shared" si="461"/>
        <v>100</v>
      </c>
      <c r="V762" s="141">
        <f t="shared" si="462"/>
        <v>105.40980272523896</v>
      </c>
      <c r="W762" s="198"/>
    </row>
    <row r="763" spans="1:23" ht="30" customHeight="1">
      <c r="A763" s="199"/>
      <c r="B763" s="89"/>
      <c r="C763" s="199"/>
      <c r="D763" s="150" t="s">
        <v>24</v>
      </c>
      <c r="E763" s="66" t="s">
        <v>31</v>
      </c>
      <c r="F763" s="66" t="s">
        <v>31</v>
      </c>
      <c r="G763" s="66" t="s">
        <v>31</v>
      </c>
      <c r="H763" s="66" t="s">
        <v>31</v>
      </c>
      <c r="I763" s="66" t="s">
        <v>31</v>
      </c>
      <c r="J763" s="66" t="s">
        <v>31</v>
      </c>
      <c r="K763" s="66" t="s">
        <v>31</v>
      </c>
      <c r="L763" s="66">
        <v>26.75</v>
      </c>
      <c r="M763" s="66" t="s">
        <v>31</v>
      </c>
      <c r="N763" s="52">
        <v>104.3</v>
      </c>
      <c r="O763" s="51">
        <v>26.75</v>
      </c>
      <c r="P763" s="51">
        <v>27.15</v>
      </c>
      <c r="Q763" s="52">
        <f t="shared" si="495"/>
        <v>100</v>
      </c>
      <c r="R763" s="52">
        <f t="shared" si="496"/>
        <v>101.49532710280373</v>
      </c>
      <c r="S763" s="121">
        <f t="shared" si="494"/>
        <v>27.15</v>
      </c>
      <c r="T763" s="121">
        <f>ROUND(S763*1.056,2)</f>
        <v>28.67</v>
      </c>
      <c r="U763" s="141">
        <f t="shared" si="461"/>
        <v>100</v>
      </c>
      <c r="V763" s="141">
        <f t="shared" si="462"/>
        <v>105.59852670349909</v>
      </c>
      <c r="W763" s="198"/>
    </row>
    <row r="764" spans="1:23" ht="30" customHeight="1">
      <c r="A764" s="197">
        <v>12</v>
      </c>
      <c r="B764" s="89"/>
      <c r="C764" s="197" t="s">
        <v>483</v>
      </c>
      <c r="D764" s="150" t="s">
        <v>484</v>
      </c>
      <c r="E764" s="66" t="s">
        <v>31</v>
      </c>
      <c r="F764" s="66" t="s">
        <v>31</v>
      </c>
      <c r="G764" s="66" t="s">
        <v>31</v>
      </c>
      <c r="H764" s="66" t="s">
        <v>31</v>
      </c>
      <c r="I764" s="66" t="s">
        <v>31</v>
      </c>
      <c r="J764" s="66" t="s">
        <v>31</v>
      </c>
      <c r="K764" s="66" t="s">
        <v>31</v>
      </c>
      <c r="L764" s="66">
        <v>50.31</v>
      </c>
      <c r="M764" s="66" t="s">
        <v>31</v>
      </c>
      <c r="N764" s="52">
        <v>104.3</v>
      </c>
      <c r="O764" s="51">
        <v>50.31</v>
      </c>
      <c r="P764" s="51">
        <v>53.13</v>
      </c>
      <c r="Q764" s="52">
        <f t="shared" si="495"/>
        <v>100</v>
      </c>
      <c r="R764" s="52">
        <f t="shared" si="496"/>
        <v>105.60524746571258</v>
      </c>
      <c r="S764" s="121">
        <v>53.13</v>
      </c>
      <c r="T764" s="121">
        <v>55.61</v>
      </c>
      <c r="U764" s="141">
        <f t="shared" si="461"/>
        <v>100</v>
      </c>
      <c r="V764" s="141">
        <f t="shared" si="462"/>
        <v>104.66779597214379</v>
      </c>
      <c r="W764" s="198"/>
    </row>
    <row r="765" spans="1:23" ht="45.75" customHeight="1">
      <c r="A765" s="198"/>
      <c r="B765" s="89"/>
      <c r="C765" s="198"/>
      <c r="D765" s="150" t="s">
        <v>485</v>
      </c>
      <c r="E765" s="66" t="s">
        <v>31</v>
      </c>
      <c r="F765" s="66" t="s">
        <v>31</v>
      </c>
      <c r="G765" s="66" t="s">
        <v>31</v>
      </c>
      <c r="H765" s="66" t="s">
        <v>31</v>
      </c>
      <c r="I765" s="66" t="s">
        <v>31</v>
      </c>
      <c r="J765" s="66" t="s">
        <v>31</v>
      </c>
      <c r="K765" s="66" t="s">
        <v>31</v>
      </c>
      <c r="L765" s="66">
        <v>24.66</v>
      </c>
      <c r="M765" s="66" t="s">
        <v>31</v>
      </c>
      <c r="N765" s="52">
        <v>104.3</v>
      </c>
      <c r="O765" s="51">
        <v>24.66</v>
      </c>
      <c r="P765" s="51">
        <v>25.03</v>
      </c>
      <c r="Q765" s="52">
        <f t="shared" si="495"/>
        <v>100</v>
      </c>
      <c r="R765" s="52">
        <f t="shared" si="496"/>
        <v>101.50040551500406</v>
      </c>
      <c r="S765" s="121">
        <f>P765</f>
        <v>25.03</v>
      </c>
      <c r="T765" s="121">
        <f>ROUND(S765*1.056,2)</f>
        <v>26.43</v>
      </c>
      <c r="U765" s="141">
        <f t="shared" si="461"/>
        <v>100</v>
      </c>
      <c r="V765" s="141">
        <f t="shared" si="462"/>
        <v>105.59328805433479</v>
      </c>
      <c r="W765" s="198"/>
    </row>
    <row r="766" spans="1:23" ht="30" customHeight="1">
      <c r="A766" s="198"/>
      <c r="B766" s="139"/>
      <c r="C766" s="198"/>
      <c r="D766" s="150" t="s">
        <v>486</v>
      </c>
      <c r="E766" s="66"/>
      <c r="F766" s="66"/>
      <c r="G766" s="66"/>
      <c r="H766" s="66"/>
      <c r="I766" s="66"/>
      <c r="J766" s="66"/>
      <c r="K766" s="66"/>
      <c r="L766" s="66"/>
      <c r="M766" s="66"/>
      <c r="N766" s="141"/>
      <c r="O766" s="140">
        <v>38.44</v>
      </c>
      <c r="P766" s="140">
        <v>38.44</v>
      </c>
      <c r="Q766" s="141"/>
      <c r="R766" s="141">
        <f t="shared" si="496"/>
        <v>100</v>
      </c>
      <c r="S766" s="140">
        <f>P766</f>
        <v>38.44</v>
      </c>
      <c r="T766" s="140">
        <v>40.590000000000003</v>
      </c>
      <c r="U766" s="141">
        <f t="shared" si="461"/>
        <v>100</v>
      </c>
      <c r="V766" s="141">
        <f t="shared" si="462"/>
        <v>105.59313215400626</v>
      </c>
      <c r="W766" s="198"/>
    </row>
    <row r="767" spans="1:23" ht="44.25" customHeight="1">
      <c r="A767" s="199"/>
      <c r="B767" s="139"/>
      <c r="C767" s="199"/>
      <c r="D767" s="150" t="s">
        <v>487</v>
      </c>
      <c r="E767" s="66"/>
      <c r="F767" s="66"/>
      <c r="G767" s="66"/>
      <c r="H767" s="66"/>
      <c r="I767" s="66"/>
      <c r="J767" s="66"/>
      <c r="K767" s="66"/>
      <c r="L767" s="66"/>
      <c r="M767" s="66"/>
      <c r="N767" s="141"/>
      <c r="O767" s="140">
        <v>38.44</v>
      </c>
      <c r="P767" s="140">
        <v>38.44</v>
      </c>
      <c r="Q767" s="141"/>
      <c r="R767" s="141">
        <f t="shared" ref="R767" si="497">P767/O767*100</f>
        <v>100</v>
      </c>
      <c r="S767" s="140">
        <f>P767</f>
        <v>38.44</v>
      </c>
      <c r="T767" s="140">
        <v>40.590000000000003</v>
      </c>
      <c r="U767" s="141">
        <f t="shared" ref="U767" si="498">S767/P767*100</f>
        <v>100</v>
      </c>
      <c r="V767" s="141">
        <f t="shared" si="462"/>
        <v>105.59313215400626</v>
      </c>
      <c r="W767" s="198"/>
    </row>
    <row r="768" spans="1:23" ht="30" customHeight="1">
      <c r="A768" s="197">
        <v>13</v>
      </c>
      <c r="B768" s="139"/>
      <c r="C768" s="197" t="s">
        <v>480</v>
      </c>
      <c r="D768" s="150" t="s">
        <v>482</v>
      </c>
      <c r="E768" s="66"/>
      <c r="F768" s="66"/>
      <c r="G768" s="66"/>
      <c r="H768" s="66"/>
      <c r="I768" s="66"/>
      <c r="J768" s="66"/>
      <c r="K768" s="66"/>
      <c r="L768" s="66"/>
      <c r="M768" s="66"/>
      <c r="N768" s="141"/>
      <c r="O768" s="140"/>
      <c r="P768" s="140"/>
      <c r="Q768" s="141"/>
      <c r="R768" s="141"/>
      <c r="S768" s="140">
        <f>P777</f>
        <v>30.42</v>
      </c>
      <c r="T768" s="140">
        <v>58.5</v>
      </c>
      <c r="U768" s="140" t="s">
        <v>31</v>
      </c>
      <c r="V768" s="141">
        <f t="shared" ref="V768:V769" si="499">T768/S768*100</f>
        <v>192.30769230769229</v>
      </c>
      <c r="W768" s="198"/>
    </row>
    <row r="769" spans="1:23" ht="30" customHeight="1">
      <c r="A769" s="198"/>
      <c r="B769" s="139"/>
      <c r="C769" s="198"/>
      <c r="D769" s="150" t="s">
        <v>489</v>
      </c>
      <c r="E769" s="66"/>
      <c r="F769" s="66"/>
      <c r="G769" s="66"/>
      <c r="H769" s="66"/>
      <c r="I769" s="66"/>
      <c r="J769" s="66"/>
      <c r="K769" s="66"/>
      <c r="L769" s="66"/>
      <c r="M769" s="66"/>
      <c r="N769" s="141"/>
      <c r="O769" s="140"/>
      <c r="P769" s="140"/>
      <c r="Q769" s="141"/>
      <c r="R769" s="141"/>
      <c r="S769" s="140">
        <f>P778</f>
        <v>23.74</v>
      </c>
      <c r="T769" s="140">
        <v>25.07</v>
      </c>
      <c r="U769" s="140" t="s">
        <v>31</v>
      </c>
      <c r="V769" s="141">
        <f t="shared" si="499"/>
        <v>105.60235888795285</v>
      </c>
      <c r="W769" s="198"/>
    </row>
    <row r="770" spans="1:23" ht="30" customHeight="1">
      <c r="A770" s="198"/>
      <c r="B770" s="89"/>
      <c r="C770" s="198"/>
      <c r="D770" s="150" t="s">
        <v>481</v>
      </c>
      <c r="E770" s="66" t="s">
        <v>31</v>
      </c>
      <c r="F770" s="66" t="s">
        <v>31</v>
      </c>
      <c r="G770" s="66" t="s">
        <v>31</v>
      </c>
      <c r="H770" s="66" t="s">
        <v>31</v>
      </c>
      <c r="I770" s="66" t="s">
        <v>31</v>
      </c>
      <c r="J770" s="66" t="s">
        <v>31</v>
      </c>
      <c r="K770" s="66" t="s">
        <v>31</v>
      </c>
      <c r="L770" s="66">
        <v>31.61</v>
      </c>
      <c r="M770" s="66" t="s">
        <v>31</v>
      </c>
      <c r="N770" s="52" t="s">
        <v>31</v>
      </c>
      <c r="O770" s="51">
        <v>31.61</v>
      </c>
      <c r="P770" s="51">
        <v>32.06</v>
      </c>
      <c r="Q770" s="52">
        <f t="shared" si="495"/>
        <v>100</v>
      </c>
      <c r="R770" s="52">
        <f t="shared" si="496"/>
        <v>101.42360012654224</v>
      </c>
      <c r="S770" s="121">
        <f t="shared" ref="S770:S772" si="500">P770</f>
        <v>32.06</v>
      </c>
      <c r="T770" s="121">
        <v>33.840000000000003</v>
      </c>
      <c r="U770" s="141">
        <f t="shared" si="461"/>
        <v>100</v>
      </c>
      <c r="V770" s="141">
        <f t="shared" si="462"/>
        <v>105.55208983156581</v>
      </c>
      <c r="W770" s="198"/>
    </row>
    <row r="771" spans="1:23" ht="30" customHeight="1">
      <c r="A771" s="199"/>
      <c r="B771" s="139"/>
      <c r="C771" s="199"/>
      <c r="D771" s="150" t="s">
        <v>488</v>
      </c>
      <c r="E771" s="66"/>
      <c r="F771" s="66"/>
      <c r="G771" s="66"/>
      <c r="H771" s="66"/>
      <c r="I771" s="66"/>
      <c r="J771" s="66"/>
      <c r="K771" s="66"/>
      <c r="L771" s="66"/>
      <c r="M771" s="66"/>
      <c r="N771" s="141"/>
      <c r="O771" s="140">
        <v>31.61</v>
      </c>
      <c r="P771" s="140">
        <v>32.06</v>
      </c>
      <c r="Q771" s="141">
        <f>Q770</f>
        <v>100</v>
      </c>
      <c r="R771" s="141">
        <f t="shared" ref="R771" si="501">P771/O771*100</f>
        <v>101.42360012654224</v>
      </c>
      <c r="S771" s="140">
        <f t="shared" ref="S771" si="502">P771</f>
        <v>32.06</v>
      </c>
      <c r="T771" s="140">
        <v>33.840000000000003</v>
      </c>
      <c r="U771" s="141">
        <f t="shared" ref="U771" si="503">S771/P771*100</f>
        <v>100</v>
      </c>
      <c r="V771" s="141">
        <f t="shared" ref="V771" si="504">T771/S771*100</f>
        <v>105.55208983156581</v>
      </c>
      <c r="W771" s="198"/>
    </row>
    <row r="772" spans="1:23" ht="63" customHeight="1">
      <c r="A772" s="89">
        <v>14</v>
      </c>
      <c r="B772" s="89"/>
      <c r="C772" s="89" t="s">
        <v>368</v>
      </c>
      <c r="D772" s="150" t="s">
        <v>20</v>
      </c>
      <c r="E772" s="66" t="s">
        <v>31</v>
      </c>
      <c r="F772" s="66" t="s">
        <v>31</v>
      </c>
      <c r="G772" s="66" t="s">
        <v>31</v>
      </c>
      <c r="H772" s="66" t="s">
        <v>31</v>
      </c>
      <c r="I772" s="66" t="s">
        <v>31</v>
      </c>
      <c r="J772" s="66" t="s">
        <v>31</v>
      </c>
      <c r="K772" s="66" t="s">
        <v>31</v>
      </c>
      <c r="L772" s="66">
        <v>32.61</v>
      </c>
      <c r="M772" s="66" t="s">
        <v>31</v>
      </c>
      <c r="N772" s="52" t="s">
        <v>31</v>
      </c>
      <c r="O772" s="51">
        <v>48.05</v>
      </c>
      <c r="P772" s="51">
        <v>48.05</v>
      </c>
      <c r="Q772" s="52">
        <f t="shared" ref="Q772" si="505">O772/L772*100</f>
        <v>147.34743943575589</v>
      </c>
      <c r="R772" s="52">
        <f t="shared" ref="R772" si="506">P772/O772*100</f>
        <v>100</v>
      </c>
      <c r="S772" s="121">
        <f t="shared" si="500"/>
        <v>48.05</v>
      </c>
      <c r="T772" s="121">
        <v>50.74</v>
      </c>
      <c r="U772" s="141">
        <f t="shared" si="461"/>
        <v>100</v>
      </c>
      <c r="V772" s="141">
        <f t="shared" si="462"/>
        <v>105.59833506763789</v>
      </c>
      <c r="W772" s="198"/>
    </row>
    <row r="773" spans="1:23" ht="15.75" customHeight="1">
      <c r="A773" s="200">
        <v>15</v>
      </c>
      <c r="B773" s="89"/>
      <c r="C773" s="200" t="s">
        <v>180</v>
      </c>
      <c r="D773" s="150" t="s">
        <v>20</v>
      </c>
      <c r="E773" s="66">
        <v>46.1</v>
      </c>
      <c r="F773" s="66">
        <f t="shared" ref="F773:F780" si="507">E773</f>
        <v>46.1</v>
      </c>
      <c r="G773" s="66">
        <v>51.06</v>
      </c>
      <c r="H773" s="52">
        <f t="shared" ref="H773:I780" si="508">F773/E773*100</f>
        <v>100</v>
      </c>
      <c r="I773" s="52">
        <f t="shared" si="508"/>
        <v>110.75921908893709</v>
      </c>
      <c r="J773" s="66">
        <f t="shared" ref="J773:J780" si="509">G773</f>
        <v>51.06</v>
      </c>
      <c r="K773" s="66">
        <f t="shared" ref="K773:K780" si="510">J773</f>
        <v>51.06</v>
      </c>
      <c r="L773" s="66">
        <v>55.09</v>
      </c>
      <c r="M773" s="52">
        <f t="shared" ref="M773:N780" si="511">K773/J773*100</f>
        <v>100</v>
      </c>
      <c r="N773" s="52">
        <f t="shared" si="511"/>
        <v>107.89267528397963</v>
      </c>
      <c r="O773" s="51">
        <v>48.93</v>
      </c>
      <c r="P773" s="51">
        <f>O773</f>
        <v>48.93</v>
      </c>
      <c r="Q773" s="52">
        <f t="shared" si="495"/>
        <v>88.81829733163913</v>
      </c>
      <c r="R773" s="52">
        <f t="shared" si="496"/>
        <v>100</v>
      </c>
      <c r="S773" s="140" t="s">
        <v>31</v>
      </c>
      <c r="T773" s="140" t="s">
        <v>31</v>
      </c>
      <c r="U773" s="140" t="s">
        <v>31</v>
      </c>
      <c r="V773" s="140" t="s">
        <v>31</v>
      </c>
      <c r="W773" s="198"/>
    </row>
    <row r="774" spans="1:23" ht="29.25" customHeight="1">
      <c r="A774" s="200"/>
      <c r="B774" s="89"/>
      <c r="C774" s="200"/>
      <c r="D774" s="150" t="s">
        <v>24</v>
      </c>
      <c r="E774" s="66">
        <v>22.51</v>
      </c>
      <c r="F774" s="66">
        <f t="shared" si="507"/>
        <v>22.51</v>
      </c>
      <c r="G774" s="66">
        <v>23.64</v>
      </c>
      <c r="H774" s="52">
        <f t="shared" si="508"/>
        <v>100</v>
      </c>
      <c r="I774" s="52">
        <f t="shared" si="508"/>
        <v>105.01999111505998</v>
      </c>
      <c r="J774" s="66">
        <f t="shared" si="509"/>
        <v>23.64</v>
      </c>
      <c r="K774" s="66">
        <f t="shared" si="510"/>
        <v>23.64</v>
      </c>
      <c r="L774" s="66">
        <v>24.66</v>
      </c>
      <c r="M774" s="52">
        <f t="shared" si="511"/>
        <v>100</v>
      </c>
      <c r="N774" s="52">
        <f t="shared" si="511"/>
        <v>104.31472081218274</v>
      </c>
      <c r="O774" s="51">
        <v>24.66</v>
      </c>
      <c r="P774" s="51">
        <v>25.03</v>
      </c>
      <c r="Q774" s="52">
        <f t="shared" si="495"/>
        <v>100</v>
      </c>
      <c r="R774" s="52">
        <f t="shared" si="496"/>
        <v>101.50040551500406</v>
      </c>
      <c r="S774" s="140" t="s">
        <v>31</v>
      </c>
      <c r="T774" s="140" t="s">
        <v>31</v>
      </c>
      <c r="U774" s="140" t="s">
        <v>31</v>
      </c>
      <c r="V774" s="140" t="s">
        <v>31</v>
      </c>
      <c r="W774" s="198"/>
    </row>
    <row r="775" spans="1:23" ht="15.75" customHeight="1">
      <c r="A775" s="200"/>
      <c r="B775" s="89"/>
      <c r="C775" s="200"/>
      <c r="D775" s="150" t="s">
        <v>21</v>
      </c>
      <c r="E775" s="66">
        <v>39.51</v>
      </c>
      <c r="F775" s="66">
        <f t="shared" si="507"/>
        <v>39.51</v>
      </c>
      <c r="G775" s="66">
        <v>47.28</v>
      </c>
      <c r="H775" s="52">
        <f t="shared" si="508"/>
        <v>100</v>
      </c>
      <c r="I775" s="52">
        <f t="shared" si="508"/>
        <v>119.665907365224</v>
      </c>
      <c r="J775" s="66">
        <f t="shared" si="509"/>
        <v>47.28</v>
      </c>
      <c r="K775" s="66">
        <f t="shared" si="510"/>
        <v>47.28</v>
      </c>
      <c r="L775" s="66">
        <v>51.49</v>
      </c>
      <c r="M775" s="52">
        <f t="shared" si="511"/>
        <v>100</v>
      </c>
      <c r="N775" s="52">
        <f t="shared" si="511"/>
        <v>108.90439932318105</v>
      </c>
      <c r="O775" s="51">
        <v>51.49</v>
      </c>
      <c r="P775" s="51">
        <v>52.22</v>
      </c>
      <c r="Q775" s="52">
        <f t="shared" si="495"/>
        <v>100</v>
      </c>
      <c r="R775" s="52">
        <f t="shared" si="496"/>
        <v>101.41775101961545</v>
      </c>
      <c r="S775" s="140" t="s">
        <v>31</v>
      </c>
      <c r="T775" s="140" t="s">
        <v>31</v>
      </c>
      <c r="U775" s="140" t="s">
        <v>31</v>
      </c>
      <c r="V775" s="140" t="s">
        <v>31</v>
      </c>
      <c r="W775" s="198"/>
    </row>
    <row r="776" spans="1:23" ht="30" customHeight="1">
      <c r="A776" s="200"/>
      <c r="B776" s="89"/>
      <c r="C776" s="200"/>
      <c r="D776" s="150" t="s">
        <v>74</v>
      </c>
      <c r="E776" s="66">
        <v>27.59</v>
      </c>
      <c r="F776" s="66">
        <f t="shared" si="507"/>
        <v>27.59</v>
      </c>
      <c r="G776" s="66">
        <v>28.97</v>
      </c>
      <c r="H776" s="52">
        <f t="shared" si="508"/>
        <v>100</v>
      </c>
      <c r="I776" s="52">
        <f t="shared" si="508"/>
        <v>105.0018122508155</v>
      </c>
      <c r="J776" s="66">
        <f t="shared" si="509"/>
        <v>28.97</v>
      </c>
      <c r="K776" s="66">
        <f t="shared" si="510"/>
        <v>28.97</v>
      </c>
      <c r="L776" s="66">
        <v>30.22</v>
      </c>
      <c r="M776" s="52">
        <f t="shared" si="511"/>
        <v>100</v>
      </c>
      <c r="N776" s="52">
        <f t="shared" si="511"/>
        <v>104.31480842250605</v>
      </c>
      <c r="O776" s="51">
        <v>30.22</v>
      </c>
      <c r="P776" s="51">
        <v>30.67</v>
      </c>
      <c r="Q776" s="52">
        <f t="shared" si="495"/>
        <v>100</v>
      </c>
      <c r="R776" s="52">
        <f t="shared" si="496"/>
        <v>101.48908007941762</v>
      </c>
      <c r="S776" s="140" t="s">
        <v>31</v>
      </c>
      <c r="T776" s="140" t="s">
        <v>31</v>
      </c>
      <c r="U776" s="140" t="s">
        <v>31</v>
      </c>
      <c r="V776" s="140" t="s">
        <v>31</v>
      </c>
      <c r="W776" s="198"/>
    </row>
    <row r="777" spans="1:23" ht="15.75" customHeight="1">
      <c r="A777" s="200">
        <v>16</v>
      </c>
      <c r="B777" s="89"/>
      <c r="C777" s="200" t="s">
        <v>490</v>
      </c>
      <c r="D777" s="150" t="s">
        <v>20</v>
      </c>
      <c r="E777" s="66">
        <v>28.07</v>
      </c>
      <c r="F777" s="66">
        <f t="shared" si="507"/>
        <v>28.07</v>
      </c>
      <c r="G777" s="66">
        <v>29.69</v>
      </c>
      <c r="H777" s="52">
        <f t="shared" si="508"/>
        <v>100</v>
      </c>
      <c r="I777" s="52">
        <f t="shared" si="508"/>
        <v>105.77128607053794</v>
      </c>
      <c r="J777" s="66">
        <f t="shared" si="509"/>
        <v>29.69</v>
      </c>
      <c r="K777" s="66">
        <f t="shared" si="510"/>
        <v>29.69</v>
      </c>
      <c r="L777" s="66">
        <v>31.75</v>
      </c>
      <c r="M777" s="52">
        <f t="shared" si="511"/>
        <v>100</v>
      </c>
      <c r="N777" s="52">
        <f t="shared" si="511"/>
        <v>106.93836308521387</v>
      </c>
      <c r="O777" s="51">
        <v>30.42</v>
      </c>
      <c r="P777" s="51">
        <v>30.42</v>
      </c>
      <c r="Q777" s="52">
        <f t="shared" si="495"/>
        <v>95.811023622047259</v>
      </c>
      <c r="R777" s="52">
        <f t="shared" si="496"/>
        <v>100</v>
      </c>
      <c r="S777" s="140" t="s">
        <v>31</v>
      </c>
      <c r="T777" s="140" t="s">
        <v>31</v>
      </c>
      <c r="U777" s="140" t="s">
        <v>31</v>
      </c>
      <c r="V777" s="140" t="s">
        <v>31</v>
      </c>
      <c r="W777" s="198"/>
    </row>
    <row r="778" spans="1:23" ht="45" customHeight="1">
      <c r="A778" s="200"/>
      <c r="B778" s="89"/>
      <c r="C778" s="200"/>
      <c r="D778" s="150" t="s">
        <v>24</v>
      </c>
      <c r="E778" s="66">
        <v>21.36</v>
      </c>
      <c r="F778" s="66">
        <f t="shared" si="507"/>
        <v>21.36</v>
      </c>
      <c r="G778" s="66">
        <v>22.43</v>
      </c>
      <c r="H778" s="52">
        <f t="shared" si="508"/>
        <v>100</v>
      </c>
      <c r="I778" s="52">
        <f t="shared" si="508"/>
        <v>105.00936329588015</v>
      </c>
      <c r="J778" s="66">
        <f t="shared" si="509"/>
        <v>22.43</v>
      </c>
      <c r="K778" s="66">
        <f t="shared" si="510"/>
        <v>22.43</v>
      </c>
      <c r="L778" s="66">
        <v>23.39</v>
      </c>
      <c r="M778" s="52">
        <f t="shared" si="511"/>
        <v>100</v>
      </c>
      <c r="N778" s="52">
        <f t="shared" si="511"/>
        <v>104.27998216674096</v>
      </c>
      <c r="O778" s="51">
        <v>23.39</v>
      </c>
      <c r="P778" s="51">
        <v>23.74</v>
      </c>
      <c r="Q778" s="52">
        <f t="shared" si="495"/>
        <v>100</v>
      </c>
      <c r="R778" s="52">
        <f t="shared" si="496"/>
        <v>101.49636596836254</v>
      </c>
      <c r="S778" s="140" t="s">
        <v>31</v>
      </c>
      <c r="T778" s="140" t="s">
        <v>31</v>
      </c>
      <c r="U778" s="140" t="s">
        <v>31</v>
      </c>
      <c r="V778" s="140" t="s">
        <v>31</v>
      </c>
      <c r="W778" s="198"/>
    </row>
    <row r="779" spans="1:23" ht="16.5" customHeight="1">
      <c r="A779" s="200">
        <v>17</v>
      </c>
      <c r="B779" s="89"/>
      <c r="C779" s="200" t="s">
        <v>181</v>
      </c>
      <c r="D779" s="150" t="s">
        <v>34</v>
      </c>
      <c r="E779" s="66">
        <v>6.85</v>
      </c>
      <c r="F779" s="66">
        <f t="shared" si="507"/>
        <v>6.85</v>
      </c>
      <c r="G779" s="66">
        <v>6.95</v>
      </c>
      <c r="H779" s="52">
        <f t="shared" si="508"/>
        <v>100</v>
      </c>
      <c r="I779" s="52">
        <f t="shared" si="508"/>
        <v>101.45985401459853</v>
      </c>
      <c r="J779" s="66">
        <f t="shared" si="509"/>
        <v>6.95</v>
      </c>
      <c r="K779" s="66">
        <f t="shared" si="510"/>
        <v>6.95</v>
      </c>
      <c r="L779" s="66">
        <v>8.19</v>
      </c>
      <c r="M779" s="52">
        <f t="shared" si="511"/>
        <v>100</v>
      </c>
      <c r="N779" s="52">
        <f t="shared" si="511"/>
        <v>117.84172661870502</v>
      </c>
      <c r="O779" s="51">
        <v>7.46</v>
      </c>
      <c r="P779" s="51">
        <v>7.46</v>
      </c>
      <c r="Q779" s="52">
        <f t="shared" si="495"/>
        <v>91.08669108669109</v>
      </c>
      <c r="R779" s="52">
        <f t="shared" si="496"/>
        <v>100</v>
      </c>
      <c r="S779" s="140" t="s">
        <v>31</v>
      </c>
      <c r="T779" s="140" t="s">
        <v>31</v>
      </c>
      <c r="U779" s="140" t="s">
        <v>31</v>
      </c>
      <c r="V779" s="140" t="s">
        <v>31</v>
      </c>
      <c r="W779" s="198"/>
    </row>
    <row r="780" spans="1:23" ht="30" customHeight="1">
      <c r="A780" s="200"/>
      <c r="B780" s="89"/>
      <c r="C780" s="200"/>
      <c r="D780" s="150" t="s">
        <v>35</v>
      </c>
      <c r="E780" s="66">
        <v>8.5500000000000007</v>
      </c>
      <c r="F780" s="66">
        <f t="shared" si="507"/>
        <v>8.5500000000000007</v>
      </c>
      <c r="G780" s="66">
        <v>8.4600000000000009</v>
      </c>
      <c r="H780" s="52">
        <f t="shared" si="508"/>
        <v>100</v>
      </c>
      <c r="I780" s="52">
        <f t="shared" si="508"/>
        <v>98.94736842105263</v>
      </c>
      <c r="J780" s="66">
        <f t="shared" si="509"/>
        <v>8.4600000000000009</v>
      </c>
      <c r="K780" s="66">
        <f t="shared" si="510"/>
        <v>8.4600000000000009</v>
      </c>
      <c r="L780" s="66">
        <v>9.8800000000000008</v>
      </c>
      <c r="M780" s="52">
        <f t="shared" si="511"/>
        <v>100</v>
      </c>
      <c r="N780" s="52">
        <f t="shared" si="511"/>
        <v>116.78486997635933</v>
      </c>
      <c r="O780" s="51">
        <v>9.52</v>
      </c>
      <c r="P780" s="51">
        <v>9.52</v>
      </c>
      <c r="Q780" s="52">
        <f t="shared" si="495"/>
        <v>96.356275303643713</v>
      </c>
      <c r="R780" s="52">
        <f t="shared" si="496"/>
        <v>100</v>
      </c>
      <c r="S780" s="140" t="s">
        <v>31</v>
      </c>
      <c r="T780" s="140" t="s">
        <v>31</v>
      </c>
      <c r="U780" s="140" t="s">
        <v>31</v>
      </c>
      <c r="V780" s="140" t="s">
        <v>31</v>
      </c>
      <c r="W780" s="199"/>
    </row>
    <row r="781" spans="1:23" ht="24" customHeight="1">
      <c r="A781" s="201" t="s">
        <v>18</v>
      </c>
      <c r="B781" s="202"/>
      <c r="C781" s="202"/>
      <c r="D781" s="202"/>
      <c r="E781" s="202"/>
      <c r="F781" s="202"/>
      <c r="G781" s="202"/>
      <c r="H781" s="202"/>
      <c r="I781" s="202"/>
      <c r="J781" s="202"/>
      <c r="K781" s="202"/>
      <c r="L781" s="202"/>
      <c r="M781" s="202"/>
      <c r="N781" s="202"/>
      <c r="O781" s="202"/>
      <c r="P781" s="202"/>
      <c r="Q781" s="202"/>
      <c r="R781" s="202"/>
      <c r="S781" s="202"/>
      <c r="T781" s="202"/>
      <c r="U781" s="202"/>
      <c r="V781" s="202"/>
      <c r="W781" s="203"/>
    </row>
    <row r="782" spans="1:23" ht="33.75" customHeight="1">
      <c r="A782" s="197">
        <v>1</v>
      </c>
      <c r="B782" s="89"/>
      <c r="C782" s="197" t="s">
        <v>42</v>
      </c>
      <c r="D782" s="119" t="s">
        <v>20</v>
      </c>
      <c r="E782" s="51">
        <v>49.69</v>
      </c>
      <c r="F782" s="51">
        <v>40.49</v>
      </c>
      <c r="G782" s="51">
        <v>49.69</v>
      </c>
      <c r="H782" s="52">
        <f t="shared" ref="H782:I790" si="512">F782/E782*100</f>
        <v>81.485208291406735</v>
      </c>
      <c r="I782" s="52">
        <f t="shared" si="512"/>
        <v>122.72165966905408</v>
      </c>
      <c r="J782" s="51">
        <f>G782</f>
        <v>49.69</v>
      </c>
      <c r="K782" s="51">
        <f>J782</f>
        <v>49.69</v>
      </c>
      <c r="L782" s="51">
        <v>54.69</v>
      </c>
      <c r="M782" s="52">
        <f t="shared" ref="M782:M784" si="513">K782/J782*100</f>
        <v>100</v>
      </c>
      <c r="N782" s="53">
        <f t="shared" ref="N782:N784" si="514">L782/K782*100</f>
        <v>110.06238679814852</v>
      </c>
      <c r="O782" s="79">
        <v>53.09</v>
      </c>
      <c r="P782" s="79">
        <v>53.09</v>
      </c>
      <c r="Q782" s="80">
        <v>0.97074419455110639</v>
      </c>
      <c r="R782" s="80">
        <v>1</v>
      </c>
      <c r="S782" s="108">
        <v>53.09</v>
      </c>
      <c r="T782" s="108">
        <v>53.52</v>
      </c>
      <c r="U782" s="111">
        <f>S782/P782*100</f>
        <v>100</v>
      </c>
      <c r="V782" s="111">
        <f>T782/S782*100</f>
        <v>100.80994537577699</v>
      </c>
      <c r="W782" s="197" t="s">
        <v>381</v>
      </c>
    </row>
    <row r="783" spans="1:23" ht="29.25" customHeight="1">
      <c r="A783" s="198"/>
      <c r="B783" s="89"/>
      <c r="C783" s="198"/>
      <c r="D783" s="119" t="s">
        <v>24</v>
      </c>
      <c r="E783" s="51">
        <v>35.75</v>
      </c>
      <c r="F783" s="51">
        <f t="shared" ref="F783:F790" si="515">E783</f>
        <v>35.75</v>
      </c>
      <c r="G783" s="51">
        <v>37.54</v>
      </c>
      <c r="H783" s="52">
        <f t="shared" si="512"/>
        <v>100</v>
      </c>
      <c r="I783" s="52">
        <f t="shared" si="512"/>
        <v>105.00699300699301</v>
      </c>
      <c r="J783" s="51">
        <f>G783</f>
        <v>37.54</v>
      </c>
      <c r="K783" s="51">
        <f t="shared" ref="K783:K786" si="516">J783</f>
        <v>37.54</v>
      </c>
      <c r="L783" s="51">
        <v>39.15</v>
      </c>
      <c r="M783" s="52">
        <f t="shared" si="513"/>
        <v>100</v>
      </c>
      <c r="N783" s="53">
        <f t="shared" si="514"/>
        <v>104.28875865743208</v>
      </c>
      <c r="O783" s="79">
        <v>39.15</v>
      </c>
      <c r="P783" s="79">
        <v>39.74</v>
      </c>
      <c r="Q783" s="80">
        <v>1</v>
      </c>
      <c r="R783" s="80">
        <v>1.0150702426564497</v>
      </c>
      <c r="S783" s="108">
        <v>39.74</v>
      </c>
      <c r="T783" s="108">
        <v>41.97</v>
      </c>
      <c r="U783" s="111">
        <f t="shared" ref="U783:U785" si="517">S783/P783*100</f>
        <v>100</v>
      </c>
      <c r="V783" s="111">
        <f t="shared" ref="V783:V785" si="518">T783/S783*100</f>
        <v>105.6114745848012</v>
      </c>
      <c r="W783" s="198"/>
    </row>
    <row r="784" spans="1:23" ht="34.5" customHeight="1">
      <c r="A784" s="198"/>
      <c r="B784" s="89"/>
      <c r="C784" s="198"/>
      <c r="D784" s="119" t="s">
        <v>21</v>
      </c>
      <c r="E784" s="51">
        <v>47.49</v>
      </c>
      <c r="F784" s="51">
        <v>42.01</v>
      </c>
      <c r="G784" s="51">
        <v>47.49</v>
      </c>
      <c r="H784" s="52">
        <f t="shared" si="512"/>
        <v>88.460728574436715</v>
      </c>
      <c r="I784" s="52">
        <f t="shared" si="512"/>
        <v>113.04451321114021</v>
      </c>
      <c r="J784" s="51">
        <f>G784</f>
        <v>47.49</v>
      </c>
      <c r="K784" s="51">
        <f t="shared" si="516"/>
        <v>47.49</v>
      </c>
      <c r="L784" s="51">
        <v>55.82</v>
      </c>
      <c r="M784" s="52">
        <f t="shared" si="513"/>
        <v>100</v>
      </c>
      <c r="N784" s="53">
        <f t="shared" si="514"/>
        <v>117.54053484944198</v>
      </c>
      <c r="O784" s="79">
        <v>55.82</v>
      </c>
      <c r="P784" s="79">
        <v>75.28</v>
      </c>
      <c r="Q784" s="81">
        <v>1</v>
      </c>
      <c r="R784" s="80">
        <v>1.3486205661053385</v>
      </c>
      <c r="S784" s="108">
        <v>59.86</v>
      </c>
      <c r="T784" s="108">
        <f>S784</f>
        <v>59.86</v>
      </c>
      <c r="U784" s="111">
        <f t="shared" si="517"/>
        <v>79.516471838469712</v>
      </c>
      <c r="V784" s="111">
        <f t="shared" si="518"/>
        <v>100</v>
      </c>
      <c r="W784" s="198"/>
    </row>
    <row r="785" spans="1:23" s="5" customFormat="1" ht="31.5" customHeight="1">
      <c r="A785" s="199"/>
      <c r="B785" s="89"/>
      <c r="C785" s="199"/>
      <c r="D785" s="119" t="s">
        <v>74</v>
      </c>
      <c r="E785" s="51">
        <v>32.299999999999997</v>
      </c>
      <c r="F785" s="51">
        <f t="shared" si="515"/>
        <v>32.299999999999997</v>
      </c>
      <c r="G785" s="51">
        <v>33.92</v>
      </c>
      <c r="H785" s="52">
        <f>F785/E785*100</f>
        <v>100</v>
      </c>
      <c r="I785" s="52">
        <f>G785/F785*100</f>
        <v>105.015479876161</v>
      </c>
      <c r="J785" s="51">
        <f>G785</f>
        <v>33.92</v>
      </c>
      <c r="K785" s="51">
        <f t="shared" si="516"/>
        <v>33.92</v>
      </c>
      <c r="L785" s="51">
        <v>35.380000000000003</v>
      </c>
      <c r="M785" s="52">
        <f>K785/J785*100</f>
        <v>100</v>
      </c>
      <c r="N785" s="53">
        <f>L785/K785*100</f>
        <v>104.30424528301887</v>
      </c>
      <c r="O785" s="79">
        <v>35.380000000000003</v>
      </c>
      <c r="P785" s="79">
        <v>35.909999999999997</v>
      </c>
      <c r="Q785" s="80">
        <v>1</v>
      </c>
      <c r="R785" s="80">
        <v>1.0149802148106273</v>
      </c>
      <c r="S785" s="108">
        <v>35.909999999999997</v>
      </c>
      <c r="T785" s="108">
        <v>37.92</v>
      </c>
      <c r="U785" s="111">
        <f t="shared" si="517"/>
        <v>100</v>
      </c>
      <c r="V785" s="111">
        <f t="shared" si="518"/>
        <v>105.59732664995825</v>
      </c>
      <c r="W785" s="199"/>
    </row>
    <row r="786" spans="1:23" s="5" customFormat="1" ht="33" customHeight="1">
      <c r="A786" s="89">
        <v>2</v>
      </c>
      <c r="B786" s="89"/>
      <c r="C786" s="89" t="s">
        <v>43</v>
      </c>
      <c r="D786" s="119" t="s">
        <v>82</v>
      </c>
      <c r="E786" s="51">
        <v>23.28</v>
      </c>
      <c r="F786" s="51">
        <f t="shared" si="515"/>
        <v>23.28</v>
      </c>
      <c r="G786" s="51">
        <v>23.59</v>
      </c>
      <c r="H786" s="52">
        <f t="shared" si="512"/>
        <v>100</v>
      </c>
      <c r="I786" s="52">
        <f t="shared" si="512"/>
        <v>101.3316151202749</v>
      </c>
      <c r="J786" s="51">
        <f>G786</f>
        <v>23.59</v>
      </c>
      <c r="K786" s="51">
        <f t="shared" si="516"/>
        <v>23.59</v>
      </c>
      <c r="L786" s="51">
        <v>24.94</v>
      </c>
      <c r="M786" s="52">
        <f t="shared" ref="M786" si="519">K786/J786*100</f>
        <v>100</v>
      </c>
      <c r="N786" s="53">
        <f t="shared" ref="N786" si="520">L786/K786*100</f>
        <v>105.72276388300128</v>
      </c>
      <c r="O786" s="79" t="s">
        <v>31</v>
      </c>
      <c r="P786" s="79" t="s">
        <v>31</v>
      </c>
      <c r="Q786" s="79" t="s">
        <v>31</v>
      </c>
      <c r="R786" s="79" t="s">
        <v>31</v>
      </c>
      <c r="S786" s="112" t="s">
        <v>31</v>
      </c>
      <c r="T786" s="112" t="s">
        <v>31</v>
      </c>
      <c r="U786" s="53" t="s">
        <v>31</v>
      </c>
      <c r="V786" s="53" t="s">
        <v>31</v>
      </c>
      <c r="W786" s="51" t="s">
        <v>31</v>
      </c>
    </row>
    <row r="787" spans="1:23" ht="45">
      <c r="A787" s="89">
        <v>3</v>
      </c>
      <c r="B787" s="89"/>
      <c r="C787" s="156" t="s">
        <v>353</v>
      </c>
      <c r="D787" s="119" t="s">
        <v>82</v>
      </c>
      <c r="E787" s="51" t="s">
        <v>31</v>
      </c>
      <c r="F787" s="51" t="s">
        <v>31</v>
      </c>
      <c r="G787" s="51" t="s">
        <v>31</v>
      </c>
      <c r="H787" s="52" t="s">
        <v>31</v>
      </c>
      <c r="I787" s="52" t="s">
        <v>31</v>
      </c>
      <c r="J787" s="51" t="s">
        <v>31</v>
      </c>
      <c r="K787" s="51" t="s">
        <v>31</v>
      </c>
      <c r="L787" s="51">
        <v>24.94</v>
      </c>
      <c r="M787" s="52" t="s">
        <v>31</v>
      </c>
      <c r="N787" s="53"/>
      <c r="O787" s="79">
        <v>24.94</v>
      </c>
      <c r="P787" s="79">
        <v>26.12</v>
      </c>
      <c r="Q787" s="80">
        <v>1</v>
      </c>
      <c r="R787" s="80">
        <v>1.0473135525260626</v>
      </c>
      <c r="S787" s="108">
        <v>26.03</v>
      </c>
      <c r="T787" s="108">
        <v>26.03</v>
      </c>
      <c r="U787" s="111">
        <f>S787/P787*100</f>
        <v>99.65543644716692</v>
      </c>
      <c r="V787" s="111">
        <f>T787/S787*100</f>
        <v>100</v>
      </c>
      <c r="W787" s="97" t="s">
        <v>380</v>
      </c>
    </row>
    <row r="788" spans="1:23" ht="36" customHeight="1">
      <c r="A788" s="200">
        <v>4</v>
      </c>
      <c r="B788" s="89"/>
      <c r="C788" s="200" t="s">
        <v>357</v>
      </c>
      <c r="D788" s="119" t="s">
        <v>20</v>
      </c>
      <c r="E788" s="89">
        <v>41.05</v>
      </c>
      <c r="F788" s="51">
        <f t="shared" si="515"/>
        <v>41.05</v>
      </c>
      <c r="G788" s="89">
        <v>42.95</v>
      </c>
      <c r="H788" s="52">
        <f t="shared" si="512"/>
        <v>100</v>
      </c>
      <c r="I788" s="52">
        <f t="shared" si="512"/>
        <v>104.6285018270402</v>
      </c>
      <c r="J788" s="51">
        <v>42.95</v>
      </c>
      <c r="K788" s="51">
        <v>42.95</v>
      </c>
      <c r="L788" s="89">
        <v>43.58</v>
      </c>
      <c r="M788" s="52">
        <v>100</v>
      </c>
      <c r="N788" s="53">
        <v>101.46682188591384</v>
      </c>
      <c r="O788" s="79">
        <v>43.58</v>
      </c>
      <c r="P788" s="79" t="s">
        <v>31</v>
      </c>
      <c r="Q788" s="80">
        <v>1</v>
      </c>
      <c r="R788" s="80" t="s">
        <v>31</v>
      </c>
      <c r="S788" s="113" t="s">
        <v>31</v>
      </c>
      <c r="T788" s="113" t="s">
        <v>31</v>
      </c>
      <c r="U788" s="114" t="s">
        <v>31</v>
      </c>
      <c r="V788" s="114" t="s">
        <v>31</v>
      </c>
      <c r="W788" s="197" t="s">
        <v>379</v>
      </c>
    </row>
    <row r="789" spans="1:23" ht="30">
      <c r="A789" s="200"/>
      <c r="B789" s="89"/>
      <c r="C789" s="200"/>
      <c r="D789" s="119" t="s">
        <v>24</v>
      </c>
      <c r="E789" s="89"/>
      <c r="F789" s="51"/>
      <c r="G789" s="89"/>
      <c r="H789" s="52"/>
      <c r="I789" s="52"/>
      <c r="J789" s="51">
        <v>42.95</v>
      </c>
      <c r="K789" s="51">
        <v>42.95</v>
      </c>
      <c r="L789" s="89">
        <v>44.58</v>
      </c>
      <c r="M789" s="52">
        <v>100</v>
      </c>
      <c r="N789" s="53">
        <v>103.7951105937136</v>
      </c>
      <c r="O789" s="79">
        <v>43.58</v>
      </c>
      <c r="P789" s="79" t="s">
        <v>31</v>
      </c>
      <c r="Q789" s="80">
        <v>1</v>
      </c>
      <c r="R789" s="80" t="s">
        <v>31</v>
      </c>
      <c r="S789" s="113" t="s">
        <v>31</v>
      </c>
      <c r="T789" s="113" t="s">
        <v>31</v>
      </c>
      <c r="U789" s="114" t="s">
        <v>31</v>
      </c>
      <c r="V789" s="114" t="s">
        <v>31</v>
      </c>
      <c r="W789" s="198"/>
    </row>
    <row r="790" spans="1:23">
      <c r="A790" s="200"/>
      <c r="B790" s="89"/>
      <c r="C790" s="200"/>
      <c r="D790" s="119" t="s">
        <v>21</v>
      </c>
      <c r="E790" s="51">
        <v>22.82</v>
      </c>
      <c r="F790" s="51">
        <f t="shared" si="515"/>
        <v>22.82</v>
      </c>
      <c r="G790" s="51">
        <v>23.76</v>
      </c>
      <c r="H790" s="52">
        <f t="shared" si="512"/>
        <v>100</v>
      </c>
      <c r="I790" s="52">
        <f t="shared" si="512"/>
        <v>104.11919368974584</v>
      </c>
      <c r="J790" s="51">
        <v>23.76</v>
      </c>
      <c r="K790" s="51">
        <v>23.76</v>
      </c>
      <c r="L790" s="51">
        <v>24.56</v>
      </c>
      <c r="M790" s="52">
        <v>100</v>
      </c>
      <c r="N790" s="53">
        <v>103.36700336700335</v>
      </c>
      <c r="O790" s="79">
        <v>24.56</v>
      </c>
      <c r="P790" s="79" t="s">
        <v>31</v>
      </c>
      <c r="Q790" s="80">
        <v>1</v>
      </c>
      <c r="R790" s="80" t="s">
        <v>31</v>
      </c>
      <c r="S790" s="113" t="s">
        <v>31</v>
      </c>
      <c r="T790" s="113" t="s">
        <v>31</v>
      </c>
      <c r="U790" s="114" t="s">
        <v>31</v>
      </c>
      <c r="V790" s="114" t="s">
        <v>31</v>
      </c>
      <c r="W790" s="199"/>
    </row>
    <row r="791" spans="1:23" ht="15" customHeight="1">
      <c r="A791" s="197">
        <v>5</v>
      </c>
      <c r="B791" s="89"/>
      <c r="C791" s="197" t="s">
        <v>356</v>
      </c>
      <c r="D791" s="119" t="s">
        <v>20</v>
      </c>
      <c r="E791" s="51">
        <v>41.05</v>
      </c>
      <c r="F791" s="91">
        <v>41.05</v>
      </c>
      <c r="G791" s="51">
        <v>42.95</v>
      </c>
      <c r="H791" s="52">
        <v>100</v>
      </c>
      <c r="I791" s="52">
        <v>104.6285018270402</v>
      </c>
      <c r="J791" s="51" t="s">
        <v>31</v>
      </c>
      <c r="K791" s="51" t="s">
        <v>31</v>
      </c>
      <c r="L791" s="51" t="s">
        <v>31</v>
      </c>
      <c r="M791" s="52" t="s">
        <v>31</v>
      </c>
      <c r="N791" s="52" t="s">
        <v>31</v>
      </c>
      <c r="O791" s="79">
        <v>43.58</v>
      </c>
      <c r="P791" s="79">
        <v>50.63</v>
      </c>
      <c r="Q791" s="80">
        <v>1</v>
      </c>
      <c r="R791" s="80">
        <v>1.161771454795778</v>
      </c>
      <c r="S791" s="108">
        <v>50.63</v>
      </c>
      <c r="T791" s="108">
        <v>55.19</v>
      </c>
      <c r="U791" s="111">
        <f>S791/P791*100</f>
        <v>100</v>
      </c>
      <c r="V791" s="111">
        <f>T791/S791*100</f>
        <v>109.0065178747778</v>
      </c>
      <c r="W791" s="197" t="s">
        <v>380</v>
      </c>
    </row>
    <row r="792" spans="1:23" ht="30">
      <c r="A792" s="198"/>
      <c r="B792" s="89"/>
      <c r="C792" s="198"/>
      <c r="D792" s="119" t="s">
        <v>24</v>
      </c>
      <c r="E792" s="51"/>
      <c r="F792" s="91"/>
      <c r="G792" s="51"/>
      <c r="H792" s="52"/>
      <c r="I792" s="52"/>
      <c r="J792" s="51" t="s">
        <v>31</v>
      </c>
      <c r="K792" s="51" t="s">
        <v>31</v>
      </c>
      <c r="L792" s="51" t="s">
        <v>31</v>
      </c>
      <c r="M792" s="52" t="s">
        <v>31</v>
      </c>
      <c r="N792" s="52" t="s">
        <v>31</v>
      </c>
      <c r="O792" s="79">
        <v>43.58</v>
      </c>
      <c r="P792" s="79">
        <v>44.23</v>
      </c>
      <c r="Q792" s="80">
        <v>1</v>
      </c>
      <c r="R792" s="80">
        <v>1.0149150986691142</v>
      </c>
      <c r="S792" s="108">
        <v>44.23</v>
      </c>
      <c r="T792" s="108">
        <v>46.71</v>
      </c>
      <c r="U792" s="111">
        <f t="shared" ref="U792:U797" si="521">S792/P792*100</f>
        <v>100</v>
      </c>
      <c r="V792" s="111">
        <f t="shared" ref="V792:V798" si="522">T792/S792*100</f>
        <v>105.60705403572237</v>
      </c>
      <c r="W792" s="198"/>
    </row>
    <row r="793" spans="1:23">
      <c r="A793" s="198"/>
      <c r="B793" s="89"/>
      <c r="C793" s="198"/>
      <c r="D793" s="119" t="s">
        <v>21</v>
      </c>
      <c r="E793" s="51">
        <v>22.82</v>
      </c>
      <c r="F793" s="91">
        <v>22.82</v>
      </c>
      <c r="G793" s="51">
        <v>23.76</v>
      </c>
      <c r="H793" s="52">
        <v>100</v>
      </c>
      <c r="I793" s="52">
        <v>104.11919368974584</v>
      </c>
      <c r="J793" s="51" t="s">
        <v>31</v>
      </c>
      <c r="K793" s="51" t="s">
        <v>31</v>
      </c>
      <c r="L793" s="51" t="s">
        <v>31</v>
      </c>
      <c r="M793" s="52" t="s">
        <v>31</v>
      </c>
      <c r="N793" s="52" t="s">
        <v>31</v>
      </c>
      <c r="O793" s="79">
        <v>24.56</v>
      </c>
      <c r="P793" s="79">
        <v>24.95</v>
      </c>
      <c r="Q793" s="80">
        <v>1</v>
      </c>
      <c r="R793" s="80">
        <v>1.0158794788273615</v>
      </c>
      <c r="S793" s="108">
        <v>24.95</v>
      </c>
      <c r="T793" s="108">
        <v>28.09</v>
      </c>
      <c r="U793" s="111">
        <f t="shared" si="521"/>
        <v>100</v>
      </c>
      <c r="V793" s="111">
        <f t="shared" si="522"/>
        <v>112.58517034068136</v>
      </c>
      <c r="W793" s="198"/>
    </row>
    <row r="794" spans="1:23" ht="30">
      <c r="A794" s="199"/>
      <c r="B794" s="97"/>
      <c r="C794" s="199"/>
      <c r="D794" s="119" t="s">
        <v>74</v>
      </c>
      <c r="E794" s="51"/>
      <c r="F794" s="98"/>
      <c r="G794" s="51"/>
      <c r="H794" s="52"/>
      <c r="I794" s="52"/>
      <c r="J794" s="51" t="s">
        <v>31</v>
      </c>
      <c r="K794" s="51" t="s">
        <v>31</v>
      </c>
      <c r="L794" s="51" t="s">
        <v>31</v>
      </c>
      <c r="M794" s="52" t="s">
        <v>31</v>
      </c>
      <c r="N794" s="52" t="s">
        <v>31</v>
      </c>
      <c r="O794" s="79">
        <v>24.56</v>
      </c>
      <c r="P794" s="79">
        <v>24.95</v>
      </c>
      <c r="Q794" s="80">
        <v>1</v>
      </c>
      <c r="R794" s="80">
        <v>1.0158794788273615</v>
      </c>
      <c r="S794" s="108">
        <v>24.95</v>
      </c>
      <c r="T794" s="108">
        <v>26.35</v>
      </c>
      <c r="U794" s="111">
        <f t="shared" si="521"/>
        <v>100</v>
      </c>
      <c r="V794" s="111">
        <f t="shared" si="522"/>
        <v>105.61122244488979</v>
      </c>
      <c r="W794" s="198"/>
    </row>
    <row r="795" spans="1:23" ht="15" customHeight="1">
      <c r="A795" s="197">
        <v>6</v>
      </c>
      <c r="B795" s="89"/>
      <c r="C795" s="197" t="s">
        <v>45</v>
      </c>
      <c r="D795" s="119" t="s">
        <v>20</v>
      </c>
      <c r="E795" s="51">
        <v>20.6</v>
      </c>
      <c r="F795" s="91">
        <f>E795</f>
        <v>20.6</v>
      </c>
      <c r="G795" s="51">
        <v>21.63</v>
      </c>
      <c r="H795" s="52">
        <f t="shared" ref="H795:H797" si="523">F795/E795*100</f>
        <v>100</v>
      </c>
      <c r="I795" s="52">
        <f t="shared" ref="I795:I797" si="524">G795/F795*100</f>
        <v>104.99999999999999</v>
      </c>
      <c r="J795" s="51">
        <v>21.63</v>
      </c>
      <c r="K795" s="51">
        <v>21.63</v>
      </c>
      <c r="L795" s="51">
        <v>22.49</v>
      </c>
      <c r="M795" s="52">
        <v>100</v>
      </c>
      <c r="N795" s="53">
        <v>103.97595931576514</v>
      </c>
      <c r="O795" s="79">
        <v>22.49</v>
      </c>
      <c r="P795" s="79">
        <v>102.42</v>
      </c>
      <c r="Q795" s="80">
        <v>1</v>
      </c>
      <c r="R795" s="80">
        <v>4.5540240106714096</v>
      </c>
      <c r="S795" s="108">
        <v>102.42</v>
      </c>
      <c r="T795" s="108">
        <v>102.42</v>
      </c>
      <c r="U795" s="111">
        <f t="shared" si="521"/>
        <v>100</v>
      </c>
      <c r="V795" s="111">
        <f t="shared" si="522"/>
        <v>100</v>
      </c>
      <c r="W795" s="198"/>
    </row>
    <row r="796" spans="1:23" ht="30">
      <c r="A796" s="198"/>
      <c r="B796" s="89"/>
      <c r="C796" s="198"/>
      <c r="D796" s="119" t="s">
        <v>24</v>
      </c>
      <c r="E796" s="51"/>
      <c r="F796" s="91"/>
      <c r="G796" s="51"/>
      <c r="H796" s="52"/>
      <c r="I796" s="52"/>
      <c r="J796" s="51">
        <v>21.63</v>
      </c>
      <c r="K796" s="51">
        <v>21.63</v>
      </c>
      <c r="L796" s="51">
        <v>22.49</v>
      </c>
      <c r="M796" s="52">
        <v>100</v>
      </c>
      <c r="N796" s="53">
        <v>103.97595931576514</v>
      </c>
      <c r="O796" s="79">
        <v>22.49</v>
      </c>
      <c r="P796" s="79">
        <v>22.83</v>
      </c>
      <c r="Q796" s="80">
        <v>1</v>
      </c>
      <c r="R796" s="80">
        <v>1.0151178301467318</v>
      </c>
      <c r="S796" s="108">
        <v>22.83</v>
      </c>
      <c r="T796" s="108">
        <v>24.11</v>
      </c>
      <c r="U796" s="111">
        <f t="shared" si="521"/>
        <v>100</v>
      </c>
      <c r="V796" s="111">
        <f t="shared" si="522"/>
        <v>105.60665790626369</v>
      </c>
      <c r="W796" s="198"/>
    </row>
    <row r="797" spans="1:23">
      <c r="A797" s="198"/>
      <c r="B797" s="89"/>
      <c r="C797" s="198"/>
      <c r="D797" s="119" t="s">
        <v>21</v>
      </c>
      <c r="E797" s="89">
        <v>15.18</v>
      </c>
      <c r="F797" s="89">
        <f>E797</f>
        <v>15.18</v>
      </c>
      <c r="G797" s="89">
        <v>15.68</v>
      </c>
      <c r="H797" s="52">
        <f t="shared" si="523"/>
        <v>100</v>
      </c>
      <c r="I797" s="52">
        <f t="shared" si="524"/>
        <v>103.29380764163373</v>
      </c>
      <c r="J797" s="51">
        <v>15.68</v>
      </c>
      <c r="K797" s="51">
        <v>15.68</v>
      </c>
      <c r="L797" s="89">
        <v>16.23</v>
      </c>
      <c r="M797" s="52">
        <v>100</v>
      </c>
      <c r="N797" s="53">
        <v>103.50765306122449</v>
      </c>
      <c r="O797" s="79">
        <v>16.23</v>
      </c>
      <c r="P797" s="79">
        <v>16.48</v>
      </c>
      <c r="Q797" s="80">
        <v>1</v>
      </c>
      <c r="R797" s="80">
        <v>1.0154035736290818</v>
      </c>
      <c r="S797" s="108">
        <v>16.48</v>
      </c>
      <c r="T797" s="108">
        <v>19.440000000000001</v>
      </c>
      <c r="U797" s="111">
        <f t="shared" si="521"/>
        <v>100</v>
      </c>
      <c r="V797" s="111">
        <f t="shared" si="522"/>
        <v>117.96116504854371</v>
      </c>
      <c r="W797" s="198"/>
    </row>
    <row r="798" spans="1:23" ht="30">
      <c r="A798" s="199"/>
      <c r="B798" s="97"/>
      <c r="C798" s="199"/>
      <c r="D798" s="119" t="s">
        <v>74</v>
      </c>
      <c r="E798" s="97"/>
      <c r="F798" s="97"/>
      <c r="G798" s="97"/>
      <c r="H798" s="52"/>
      <c r="I798" s="52"/>
      <c r="J798" s="51"/>
      <c r="K798" s="51"/>
      <c r="L798" s="97"/>
      <c r="M798" s="52"/>
      <c r="N798" s="53"/>
      <c r="O798" s="79">
        <v>16.23</v>
      </c>
      <c r="P798" s="79">
        <v>16.48</v>
      </c>
      <c r="Q798" s="80">
        <v>1</v>
      </c>
      <c r="R798" s="80">
        <v>1.0154035736290818</v>
      </c>
      <c r="S798" s="108">
        <v>16.48</v>
      </c>
      <c r="T798" s="109">
        <v>17.399999999999999</v>
      </c>
      <c r="U798" s="111">
        <f>S798/P798*100</f>
        <v>100</v>
      </c>
      <c r="V798" s="111">
        <f t="shared" si="522"/>
        <v>105.58252427184465</v>
      </c>
      <c r="W798" s="199"/>
    </row>
    <row r="799" spans="1:23" ht="45">
      <c r="A799" s="97">
        <v>7</v>
      </c>
      <c r="B799" s="97"/>
      <c r="C799" s="97" t="s">
        <v>44</v>
      </c>
      <c r="D799" s="119" t="s">
        <v>32</v>
      </c>
      <c r="E799" s="97"/>
      <c r="F799" s="97"/>
      <c r="G799" s="97"/>
      <c r="H799" s="52"/>
      <c r="I799" s="52"/>
      <c r="J799" s="51"/>
      <c r="K799" s="51"/>
      <c r="L799" s="97"/>
      <c r="M799" s="52"/>
      <c r="N799" s="52"/>
      <c r="O799" s="51">
        <v>14.47</v>
      </c>
      <c r="P799" s="51">
        <v>15.1</v>
      </c>
      <c r="Q799" s="54">
        <v>1</v>
      </c>
      <c r="R799" s="54">
        <f>P799/O799</f>
        <v>1.0435383552176918</v>
      </c>
      <c r="S799" s="109">
        <v>15.1</v>
      </c>
      <c r="T799" s="108">
        <v>15.76</v>
      </c>
      <c r="U799" s="111">
        <f>S799/P799*100</f>
        <v>100</v>
      </c>
      <c r="V799" s="111">
        <f>T799/S799*100</f>
        <v>104.37086092715231</v>
      </c>
      <c r="W799" s="110" t="s">
        <v>379</v>
      </c>
    </row>
    <row r="800" spans="1:23" ht="19.5" customHeight="1">
      <c r="A800" s="201" t="s">
        <v>17</v>
      </c>
      <c r="B800" s="202"/>
      <c r="C800" s="202"/>
      <c r="D800" s="202"/>
      <c r="E800" s="202"/>
      <c r="F800" s="202"/>
      <c r="G800" s="202"/>
      <c r="H800" s="202"/>
      <c r="I800" s="202"/>
      <c r="J800" s="202"/>
      <c r="K800" s="202"/>
      <c r="L800" s="202"/>
      <c r="M800" s="202"/>
      <c r="N800" s="202"/>
      <c r="O800" s="202"/>
      <c r="P800" s="202"/>
      <c r="Q800" s="202"/>
      <c r="R800" s="202"/>
      <c r="S800" s="202"/>
      <c r="T800" s="202"/>
      <c r="U800" s="202"/>
      <c r="V800" s="202"/>
      <c r="W800" s="203"/>
    </row>
    <row r="801" spans="1:23" ht="15" customHeight="1">
      <c r="A801" s="200">
        <v>1</v>
      </c>
      <c r="B801" s="89"/>
      <c r="C801" s="200" t="s">
        <v>344</v>
      </c>
      <c r="D801" s="119" t="s">
        <v>20</v>
      </c>
      <c r="E801" s="89">
        <v>47.79</v>
      </c>
      <c r="F801" s="89">
        <v>47.79</v>
      </c>
      <c r="G801" s="89">
        <v>53.33</v>
      </c>
      <c r="H801" s="52">
        <v>100</v>
      </c>
      <c r="I801" s="52">
        <f>G801/F801*100</f>
        <v>111.59238334379577</v>
      </c>
      <c r="J801" s="89">
        <v>53.33</v>
      </c>
      <c r="K801" s="89">
        <v>53.07</v>
      </c>
      <c r="L801" s="89">
        <v>53.07</v>
      </c>
      <c r="M801" s="52">
        <f>K801/J801*100</f>
        <v>99.512469529345594</v>
      </c>
      <c r="N801" s="52">
        <f>L801/K801*100</f>
        <v>100</v>
      </c>
      <c r="O801" s="51">
        <v>53.07</v>
      </c>
      <c r="P801" s="51">
        <v>53.78</v>
      </c>
      <c r="Q801" s="52">
        <f>O801/L801*100</f>
        <v>100</v>
      </c>
      <c r="R801" s="52">
        <f>P801/O801*100</f>
        <v>101.33785566233277</v>
      </c>
      <c r="S801" s="121">
        <v>53.78</v>
      </c>
      <c r="T801" s="121">
        <v>56.22</v>
      </c>
      <c r="U801" s="122">
        <f>S801/P801*100</f>
        <v>100</v>
      </c>
      <c r="V801" s="122">
        <f>T801/S801*100</f>
        <v>104.5370026031982</v>
      </c>
      <c r="W801" s="197" t="s">
        <v>435</v>
      </c>
    </row>
    <row r="802" spans="1:23" ht="28.5" customHeight="1">
      <c r="A802" s="200"/>
      <c r="B802" s="89"/>
      <c r="C802" s="200"/>
      <c r="D802" s="119" t="s">
        <v>24</v>
      </c>
      <c r="E802" s="51">
        <v>35.47</v>
      </c>
      <c r="F802" s="51">
        <v>35.47</v>
      </c>
      <c r="G802" s="89">
        <v>37.24</v>
      </c>
      <c r="H802" s="52">
        <v>100</v>
      </c>
      <c r="I802" s="52">
        <f t="shared" ref="I802:I806" si="525">G802/F802*100</f>
        <v>104.99013250634339</v>
      </c>
      <c r="J802" s="51">
        <v>37.24</v>
      </c>
      <c r="K802" s="51">
        <v>37.24</v>
      </c>
      <c r="L802" s="89">
        <v>38.840000000000003</v>
      </c>
      <c r="M802" s="52">
        <v>100</v>
      </c>
      <c r="N802" s="52">
        <f t="shared" ref="N802:N806" si="526">L802/K802*100</f>
        <v>104.29645542427497</v>
      </c>
      <c r="O802" s="51">
        <v>38.840000000000003</v>
      </c>
      <c r="P802" s="51">
        <v>39.42</v>
      </c>
      <c r="Q802" s="52">
        <f>O802/L802*100</f>
        <v>100</v>
      </c>
      <c r="R802" s="52">
        <f>P802/O802*100</f>
        <v>101.49330587023687</v>
      </c>
      <c r="S802" s="121">
        <v>39.42</v>
      </c>
      <c r="T802" s="121">
        <v>41.63</v>
      </c>
      <c r="U802" s="122">
        <f t="shared" ref="U802:U808" si="527">S802/P802*100</f>
        <v>100</v>
      </c>
      <c r="V802" s="122">
        <f t="shared" ref="V802:V808" si="528">T802/S802*100</f>
        <v>105.60629122272958</v>
      </c>
      <c r="W802" s="198"/>
    </row>
    <row r="803" spans="1:23" ht="30" hidden="1">
      <c r="A803" s="200"/>
      <c r="B803" s="89"/>
      <c r="C803" s="200"/>
      <c r="D803" s="119" t="s">
        <v>345</v>
      </c>
      <c r="E803" s="89">
        <v>45.06</v>
      </c>
      <c r="F803" s="51">
        <v>45.06</v>
      </c>
      <c r="G803" s="51">
        <v>48.36</v>
      </c>
      <c r="H803" s="52">
        <v>100</v>
      </c>
      <c r="I803" s="52">
        <f t="shared" si="525"/>
        <v>107.32356857523303</v>
      </c>
      <c r="J803" s="89">
        <v>48.36</v>
      </c>
      <c r="K803" s="51">
        <v>48.36</v>
      </c>
      <c r="L803" s="51">
        <v>49.32</v>
      </c>
      <c r="M803" s="52">
        <v>100</v>
      </c>
      <c r="N803" s="52">
        <f t="shared" si="526"/>
        <v>101.98511166253101</v>
      </c>
      <c r="O803" s="51" t="s">
        <v>31</v>
      </c>
      <c r="P803" s="51" t="s">
        <v>31</v>
      </c>
      <c r="Q803" s="52" t="s">
        <v>31</v>
      </c>
      <c r="R803" s="52" t="s">
        <v>31</v>
      </c>
      <c r="S803" s="121" t="s">
        <v>31</v>
      </c>
      <c r="T803" s="121" t="s">
        <v>31</v>
      </c>
      <c r="U803" s="196" t="e">
        <f t="shared" si="527"/>
        <v>#VALUE!</v>
      </c>
      <c r="V803" s="196" t="e">
        <f t="shared" si="528"/>
        <v>#VALUE!</v>
      </c>
      <c r="W803" s="198"/>
    </row>
    <row r="804" spans="1:23" ht="15" hidden="1" customHeight="1">
      <c r="A804" s="200"/>
      <c r="B804" s="89"/>
      <c r="C804" s="200"/>
      <c r="D804" s="119" t="s">
        <v>104</v>
      </c>
      <c r="E804" s="89">
        <v>32.74</v>
      </c>
      <c r="F804" s="89">
        <v>32.74</v>
      </c>
      <c r="G804" s="89">
        <v>34.380000000000003</v>
      </c>
      <c r="H804" s="52">
        <v>100</v>
      </c>
      <c r="I804" s="52">
        <f t="shared" si="525"/>
        <v>105.00916310323763</v>
      </c>
      <c r="J804" s="89">
        <v>34.380000000000003</v>
      </c>
      <c r="K804" s="89">
        <v>34.380000000000003</v>
      </c>
      <c r="L804" s="89">
        <v>35.86</v>
      </c>
      <c r="M804" s="52">
        <v>100</v>
      </c>
      <c r="N804" s="52">
        <f t="shared" si="526"/>
        <v>104.304828388598</v>
      </c>
      <c r="O804" s="51" t="s">
        <v>31</v>
      </c>
      <c r="P804" s="51" t="s">
        <v>31</v>
      </c>
      <c r="Q804" s="52" t="s">
        <v>31</v>
      </c>
      <c r="R804" s="52" t="s">
        <v>31</v>
      </c>
      <c r="S804" s="121" t="s">
        <v>31</v>
      </c>
      <c r="T804" s="121" t="s">
        <v>31</v>
      </c>
      <c r="U804" s="196" t="e">
        <f t="shared" si="527"/>
        <v>#VALUE!</v>
      </c>
      <c r="V804" s="196" t="e">
        <f t="shared" si="528"/>
        <v>#VALUE!</v>
      </c>
      <c r="W804" s="199"/>
    </row>
    <row r="805" spans="1:23">
      <c r="A805" s="200">
        <v>2</v>
      </c>
      <c r="B805" s="188"/>
      <c r="C805" s="200" t="s">
        <v>586</v>
      </c>
      <c r="D805" s="188" t="s">
        <v>20</v>
      </c>
      <c r="E805" s="188">
        <v>43.71</v>
      </c>
      <c r="F805" s="188">
        <v>43.71</v>
      </c>
      <c r="G805" s="188">
        <v>48.96</v>
      </c>
      <c r="H805" s="190">
        <v>100</v>
      </c>
      <c r="I805" s="190">
        <f t="shared" si="525"/>
        <v>112.01098146877145</v>
      </c>
      <c r="J805" s="188">
        <v>48.96</v>
      </c>
      <c r="K805" s="188">
        <v>48.96</v>
      </c>
      <c r="L805" s="188">
        <v>51.09</v>
      </c>
      <c r="M805" s="190">
        <v>100</v>
      </c>
      <c r="N805" s="190">
        <f t="shared" si="526"/>
        <v>104.35049019607843</v>
      </c>
      <c r="O805" s="189">
        <v>51.09</v>
      </c>
      <c r="P805" s="189">
        <v>51.81</v>
      </c>
      <c r="Q805" s="190">
        <f>O805/L805*100</f>
        <v>100</v>
      </c>
      <c r="R805" s="190">
        <f>P805/O805*100</f>
        <v>101.40927774515561</v>
      </c>
      <c r="S805" s="189">
        <v>51.81</v>
      </c>
      <c r="T805" s="189">
        <v>55.42</v>
      </c>
      <c r="U805" s="196">
        <f t="shared" si="527"/>
        <v>100</v>
      </c>
      <c r="V805" s="196">
        <f t="shared" si="528"/>
        <v>106.9677668403783</v>
      </c>
      <c r="W805" s="197" t="s">
        <v>587</v>
      </c>
    </row>
    <row r="806" spans="1:23" ht="51.75" customHeight="1">
      <c r="A806" s="200"/>
      <c r="B806" s="188"/>
      <c r="C806" s="200"/>
      <c r="D806" s="188" t="s">
        <v>24</v>
      </c>
      <c r="E806" s="188">
        <v>36.119999999999997</v>
      </c>
      <c r="F806" s="188">
        <f t="shared" ref="F806" si="529">E806</f>
        <v>36.119999999999997</v>
      </c>
      <c r="G806" s="188">
        <v>37.93</v>
      </c>
      <c r="H806" s="190">
        <v>100</v>
      </c>
      <c r="I806" s="190">
        <f t="shared" si="525"/>
        <v>105.01107419712072</v>
      </c>
      <c r="J806" s="188">
        <v>37.93</v>
      </c>
      <c r="K806" s="188">
        <f t="shared" ref="K806" si="530">J806</f>
        <v>37.93</v>
      </c>
      <c r="L806" s="188">
        <v>39.56</v>
      </c>
      <c r="M806" s="190">
        <v>100</v>
      </c>
      <c r="N806" s="190">
        <f t="shared" si="526"/>
        <v>104.29738992881626</v>
      </c>
      <c r="O806" s="189">
        <v>39.56</v>
      </c>
      <c r="P806" s="189">
        <v>40.15</v>
      </c>
      <c r="Q806" s="190">
        <f>O806/L806*100</f>
        <v>100</v>
      </c>
      <c r="R806" s="190">
        <f>P806/O806*100</f>
        <v>101.49140546006066</v>
      </c>
      <c r="S806" s="189">
        <v>40.15</v>
      </c>
      <c r="T806" s="189">
        <v>42.4</v>
      </c>
      <c r="U806" s="196">
        <f t="shared" si="527"/>
        <v>100</v>
      </c>
      <c r="V806" s="196">
        <f t="shared" si="528"/>
        <v>105.60398505603985</v>
      </c>
      <c r="W806" s="199"/>
    </row>
    <row r="807" spans="1:23">
      <c r="A807" s="197">
        <v>3</v>
      </c>
      <c r="B807" s="89"/>
      <c r="C807" s="197" t="s">
        <v>434</v>
      </c>
      <c r="D807" s="119" t="s">
        <v>21</v>
      </c>
      <c r="E807" s="89" t="s">
        <v>31</v>
      </c>
      <c r="F807" s="89" t="s">
        <v>31</v>
      </c>
      <c r="G807" s="89" t="s">
        <v>31</v>
      </c>
      <c r="H807" s="52" t="s">
        <v>31</v>
      </c>
      <c r="I807" s="52" t="s">
        <v>31</v>
      </c>
      <c r="J807" s="89" t="s">
        <v>31</v>
      </c>
      <c r="K807" s="89" t="s">
        <v>31</v>
      </c>
      <c r="L807" s="89">
        <v>49.23</v>
      </c>
      <c r="M807" s="52" t="s">
        <v>31</v>
      </c>
      <c r="N807" s="52" t="s">
        <v>31</v>
      </c>
      <c r="O807" s="51">
        <v>49.23</v>
      </c>
      <c r="P807" s="51">
        <v>50.21</v>
      </c>
      <c r="Q807" s="52">
        <f>O807/L807*100</f>
        <v>100</v>
      </c>
      <c r="R807" s="52">
        <f>P807/O807*100</f>
        <v>101.99065610400164</v>
      </c>
      <c r="S807" s="121">
        <v>50.21</v>
      </c>
      <c r="T807" s="121">
        <v>52</v>
      </c>
      <c r="U807" s="122">
        <f t="shared" si="527"/>
        <v>100</v>
      </c>
      <c r="V807" s="122">
        <f t="shared" si="528"/>
        <v>103.5650268870743</v>
      </c>
      <c r="W807" s="197" t="s">
        <v>435</v>
      </c>
    </row>
    <row r="808" spans="1:23" ht="30">
      <c r="A808" s="199"/>
      <c r="B808" s="89"/>
      <c r="C808" s="199"/>
      <c r="D808" s="119" t="s">
        <v>104</v>
      </c>
      <c r="E808" s="89" t="s">
        <v>31</v>
      </c>
      <c r="F808" s="89" t="s">
        <v>31</v>
      </c>
      <c r="G808" s="89" t="s">
        <v>31</v>
      </c>
      <c r="H808" s="52" t="s">
        <v>31</v>
      </c>
      <c r="I808" s="52" t="s">
        <v>31</v>
      </c>
      <c r="J808" s="89" t="s">
        <v>31</v>
      </c>
      <c r="K808" s="89" t="s">
        <v>31</v>
      </c>
      <c r="L808" s="89">
        <v>35.86</v>
      </c>
      <c r="M808" s="52" t="s">
        <v>31</v>
      </c>
      <c r="N808" s="52" t="s">
        <v>31</v>
      </c>
      <c r="O808" s="51">
        <v>35.86</v>
      </c>
      <c r="P808" s="51">
        <v>36.4</v>
      </c>
      <c r="Q808" s="52">
        <v>100</v>
      </c>
      <c r="R808" s="52">
        <v>101.49330587023687</v>
      </c>
      <c r="S808" s="121">
        <v>36.4</v>
      </c>
      <c r="T808" s="121">
        <v>38.44</v>
      </c>
      <c r="U808" s="122">
        <f t="shared" si="527"/>
        <v>100</v>
      </c>
      <c r="V808" s="122">
        <f t="shared" si="528"/>
        <v>105.60439560439561</v>
      </c>
      <c r="W808" s="199"/>
    </row>
    <row r="809" spans="1:23" ht="18.75" customHeight="1">
      <c r="A809" s="280" t="s">
        <v>122</v>
      </c>
      <c r="B809" s="281"/>
      <c r="C809" s="281"/>
      <c r="D809" s="281"/>
      <c r="E809" s="281"/>
      <c r="F809" s="281"/>
      <c r="G809" s="281"/>
      <c r="H809" s="281"/>
      <c r="I809" s="281"/>
      <c r="J809" s="281"/>
      <c r="K809" s="281"/>
      <c r="L809" s="281"/>
      <c r="M809" s="281"/>
      <c r="N809" s="281"/>
      <c r="O809" s="281"/>
      <c r="P809" s="281"/>
      <c r="Q809" s="3"/>
      <c r="R809" s="3"/>
      <c r="S809" s="3"/>
      <c r="T809" s="3"/>
      <c r="U809" s="3"/>
      <c r="V809" s="3"/>
    </row>
    <row r="810" spans="1:23" ht="44.25" customHeight="1">
      <c r="A810" s="20"/>
      <c r="B810" s="20"/>
      <c r="C810" s="20"/>
      <c r="D810" s="123"/>
      <c r="E810" s="20"/>
      <c r="F810" s="20"/>
      <c r="G810" s="20"/>
      <c r="H810" s="20"/>
      <c r="I810" s="20"/>
      <c r="J810" s="20"/>
      <c r="K810" s="20"/>
      <c r="L810" s="20"/>
      <c r="M810" s="20"/>
      <c r="N810" s="20"/>
    </row>
    <row r="811" spans="1:23" ht="51.75" customHeight="1">
      <c r="A811" s="20"/>
      <c r="B811" s="20"/>
      <c r="C811" s="20"/>
      <c r="D811" s="20"/>
      <c r="E811" s="20"/>
      <c r="F811" s="20"/>
      <c r="G811" s="20"/>
      <c r="H811" s="20"/>
      <c r="I811" s="20"/>
      <c r="J811" s="20"/>
      <c r="K811" s="20"/>
      <c r="L811" s="20"/>
      <c r="M811" s="20"/>
      <c r="N811" s="20"/>
    </row>
    <row r="812" spans="1:23">
      <c r="A812" s="20"/>
      <c r="B812" s="20"/>
      <c r="C812" s="20"/>
      <c r="D812" s="20"/>
      <c r="E812" s="20"/>
      <c r="F812" s="20"/>
      <c r="G812" s="20"/>
      <c r="H812" s="20"/>
      <c r="I812" s="20"/>
      <c r="J812" s="20"/>
      <c r="K812" s="20"/>
      <c r="L812" s="20"/>
      <c r="M812" s="20"/>
      <c r="N812" s="20"/>
    </row>
    <row r="813" spans="1:23">
      <c r="A813" s="20"/>
      <c r="B813" s="20"/>
      <c r="C813" s="20"/>
      <c r="D813" s="20"/>
      <c r="E813" s="20"/>
      <c r="F813" s="20"/>
      <c r="G813" s="20"/>
      <c r="H813" s="20"/>
      <c r="I813" s="20"/>
      <c r="J813" s="20"/>
      <c r="K813" s="20"/>
      <c r="L813" s="20"/>
      <c r="M813" s="20"/>
      <c r="N813" s="20"/>
    </row>
    <row r="814" spans="1:23">
      <c r="A814" s="20"/>
      <c r="B814" s="20"/>
      <c r="C814" s="20"/>
      <c r="D814" s="20"/>
      <c r="E814" s="20"/>
      <c r="F814" s="20"/>
      <c r="G814" s="20"/>
      <c r="H814" s="20"/>
      <c r="I814" s="20"/>
      <c r="J814" s="20"/>
      <c r="K814" s="20"/>
      <c r="L814" s="20"/>
      <c r="M814" s="20"/>
      <c r="N814" s="20"/>
    </row>
    <row r="815" spans="1:23">
      <c r="A815" s="20"/>
      <c r="B815" s="20"/>
      <c r="C815" s="20"/>
      <c r="D815" s="20"/>
      <c r="E815" s="20"/>
      <c r="F815" s="20"/>
      <c r="G815" s="20"/>
      <c r="H815" s="20"/>
      <c r="I815" s="20"/>
      <c r="J815" s="20"/>
      <c r="K815" s="20"/>
      <c r="L815" s="20"/>
      <c r="M815" s="20"/>
      <c r="N815" s="20"/>
    </row>
    <row r="816" spans="1:23">
      <c r="A816" s="20"/>
      <c r="B816" s="20"/>
      <c r="C816" s="20"/>
      <c r="D816" s="20"/>
      <c r="E816" s="20"/>
      <c r="F816" s="20"/>
      <c r="G816" s="20"/>
      <c r="H816" s="20"/>
      <c r="I816" s="20"/>
      <c r="J816" s="20"/>
      <c r="K816" s="20"/>
      <c r="L816" s="20"/>
      <c r="M816" s="20"/>
      <c r="N816" s="20"/>
    </row>
    <row r="817" spans="1:14">
      <c r="A817" s="20"/>
      <c r="B817" s="20"/>
      <c r="C817" s="20"/>
      <c r="D817" s="20"/>
      <c r="E817" s="20"/>
      <c r="F817" s="20"/>
      <c r="G817" s="20"/>
      <c r="H817" s="20"/>
      <c r="I817" s="20"/>
      <c r="J817" s="20"/>
      <c r="K817" s="20"/>
      <c r="L817" s="20"/>
      <c r="M817" s="20"/>
      <c r="N817" s="20"/>
    </row>
    <row r="818" spans="1:14">
      <c r="A818" s="20"/>
      <c r="B818" s="20"/>
      <c r="C818" s="20"/>
      <c r="D818" s="20"/>
      <c r="E818" s="20"/>
      <c r="F818" s="20"/>
      <c r="G818" s="20"/>
      <c r="H818" s="20"/>
      <c r="I818" s="20"/>
      <c r="J818" s="20"/>
      <c r="K818" s="20"/>
      <c r="L818" s="20"/>
      <c r="M818" s="20"/>
      <c r="N818" s="20"/>
    </row>
    <row r="819" spans="1:14">
      <c r="A819" s="20"/>
      <c r="B819" s="20"/>
      <c r="C819" s="20"/>
      <c r="D819" s="20"/>
      <c r="E819" s="20"/>
      <c r="F819" s="20"/>
      <c r="G819" s="20"/>
      <c r="H819" s="20"/>
      <c r="I819" s="20"/>
      <c r="J819" s="20"/>
      <c r="K819" s="20"/>
      <c r="L819" s="20"/>
      <c r="M819" s="20"/>
      <c r="N819" s="20"/>
    </row>
    <row r="820" spans="1:14">
      <c r="A820" s="20"/>
      <c r="B820" s="20"/>
      <c r="C820" s="20"/>
      <c r="D820" s="20"/>
      <c r="E820" s="20"/>
      <c r="F820" s="20"/>
      <c r="G820" s="20"/>
      <c r="H820" s="20"/>
      <c r="I820" s="20"/>
      <c r="J820" s="20"/>
      <c r="K820" s="20"/>
      <c r="L820" s="20"/>
      <c r="M820" s="20"/>
      <c r="N820" s="20"/>
    </row>
    <row r="821" spans="1:14">
      <c r="A821" s="20"/>
      <c r="B821" s="20"/>
      <c r="C821" s="20"/>
      <c r="D821" s="20"/>
      <c r="E821" s="20"/>
      <c r="F821" s="20"/>
      <c r="G821" s="20"/>
      <c r="H821" s="20"/>
      <c r="I821" s="20"/>
      <c r="J821" s="20"/>
      <c r="K821" s="20"/>
      <c r="L821" s="20"/>
      <c r="M821" s="20"/>
      <c r="N821" s="20"/>
    </row>
    <row r="822" spans="1:14">
      <c r="A822" s="20"/>
      <c r="B822" s="20"/>
      <c r="C822" s="20"/>
      <c r="D822" s="20"/>
      <c r="E822" s="20"/>
      <c r="F822" s="20"/>
      <c r="G822" s="20"/>
      <c r="H822" s="20"/>
      <c r="I822" s="20"/>
      <c r="J822" s="20"/>
      <c r="K822" s="20"/>
      <c r="L822" s="20"/>
      <c r="M822" s="20"/>
      <c r="N822" s="20"/>
    </row>
    <row r="823" spans="1:14">
      <c r="A823" s="20"/>
      <c r="B823" s="20"/>
      <c r="C823" s="20"/>
      <c r="D823" s="20"/>
      <c r="E823" s="20"/>
      <c r="F823" s="20"/>
      <c r="G823" s="20"/>
      <c r="H823" s="20"/>
      <c r="I823" s="20"/>
      <c r="J823" s="20"/>
      <c r="K823" s="20"/>
      <c r="L823" s="20"/>
      <c r="M823" s="20"/>
      <c r="N823" s="20"/>
    </row>
    <row r="824" spans="1:14">
      <c r="A824" s="20"/>
      <c r="B824" s="20"/>
      <c r="C824" s="20"/>
      <c r="D824" s="20"/>
      <c r="E824" s="20"/>
      <c r="F824" s="20"/>
      <c r="G824" s="20"/>
      <c r="H824" s="20"/>
      <c r="I824" s="20"/>
      <c r="J824" s="20"/>
      <c r="K824" s="20"/>
      <c r="L824" s="20"/>
      <c r="M824" s="20"/>
      <c r="N824" s="20"/>
    </row>
    <row r="825" spans="1:14">
      <c r="A825" s="20"/>
      <c r="B825" s="20"/>
      <c r="C825" s="20"/>
      <c r="D825" s="20"/>
      <c r="E825" s="20"/>
      <c r="F825" s="20"/>
      <c r="G825" s="20"/>
      <c r="H825" s="20"/>
      <c r="I825" s="20"/>
      <c r="J825" s="20"/>
      <c r="K825" s="20"/>
      <c r="L825" s="20"/>
      <c r="M825" s="20"/>
      <c r="N825" s="20"/>
    </row>
    <row r="826" spans="1:14">
      <c r="A826" s="20"/>
      <c r="B826" s="20"/>
      <c r="C826" s="20"/>
      <c r="D826" s="20"/>
      <c r="E826" s="20"/>
      <c r="F826" s="20"/>
      <c r="G826" s="20"/>
      <c r="H826" s="20"/>
      <c r="I826" s="20"/>
      <c r="J826" s="20"/>
      <c r="K826" s="20"/>
      <c r="L826" s="20"/>
      <c r="M826" s="20"/>
      <c r="N826" s="20"/>
    </row>
    <row r="827" spans="1:14">
      <c r="A827" s="20"/>
      <c r="B827" s="20"/>
      <c r="C827" s="20"/>
      <c r="D827" s="20"/>
      <c r="E827" s="20"/>
      <c r="F827" s="20"/>
      <c r="G827" s="20"/>
      <c r="H827" s="20"/>
      <c r="I827" s="20"/>
      <c r="J827" s="20"/>
      <c r="K827" s="20"/>
      <c r="L827" s="20"/>
      <c r="M827" s="20"/>
      <c r="N827" s="20"/>
    </row>
    <row r="828" spans="1:14">
      <c r="A828" s="20"/>
      <c r="B828" s="20"/>
      <c r="C828" s="20"/>
      <c r="D828" s="20"/>
      <c r="E828" s="20"/>
      <c r="F828" s="20"/>
      <c r="G828" s="20"/>
      <c r="H828" s="20"/>
      <c r="I828" s="20"/>
      <c r="J828" s="20"/>
      <c r="K828" s="20"/>
      <c r="L828" s="20"/>
      <c r="M828" s="20"/>
      <c r="N828" s="20"/>
    </row>
    <row r="829" spans="1:14">
      <c r="A829" s="20"/>
      <c r="B829" s="20"/>
      <c r="C829" s="20"/>
      <c r="D829" s="20"/>
      <c r="E829" s="20"/>
      <c r="F829" s="20"/>
      <c r="G829" s="20"/>
      <c r="H829" s="20"/>
      <c r="I829" s="20"/>
      <c r="J829" s="20"/>
      <c r="K829" s="20"/>
      <c r="L829" s="20"/>
      <c r="M829" s="20"/>
      <c r="N829" s="20"/>
    </row>
    <row r="830" spans="1:14">
      <c r="A830" s="20"/>
      <c r="B830" s="20"/>
      <c r="C830" s="20"/>
      <c r="D830" s="20"/>
      <c r="E830" s="20"/>
      <c r="F830" s="20"/>
      <c r="G830" s="20"/>
      <c r="H830" s="20"/>
      <c r="I830" s="20"/>
      <c r="J830" s="20"/>
      <c r="K830" s="20"/>
      <c r="L830" s="20"/>
      <c r="M830" s="20"/>
      <c r="N830" s="20"/>
    </row>
    <row r="831" spans="1:14">
      <c r="A831" s="20"/>
      <c r="B831" s="20"/>
      <c r="C831" s="20"/>
      <c r="D831" s="20"/>
      <c r="E831" s="20"/>
      <c r="F831" s="20"/>
      <c r="G831" s="20"/>
      <c r="H831" s="20"/>
      <c r="I831" s="20"/>
      <c r="J831" s="20"/>
      <c r="K831" s="20"/>
      <c r="L831" s="20"/>
      <c r="M831" s="20"/>
      <c r="N831" s="20"/>
    </row>
    <row r="832" spans="1:14">
      <c r="A832" s="20"/>
      <c r="B832" s="20"/>
      <c r="C832" s="20"/>
      <c r="D832" s="20"/>
      <c r="E832" s="20"/>
      <c r="F832" s="20"/>
      <c r="G832" s="20"/>
      <c r="H832" s="20"/>
      <c r="I832" s="20"/>
      <c r="J832" s="20"/>
      <c r="K832" s="20"/>
      <c r="L832" s="20"/>
      <c r="M832" s="20"/>
      <c r="N832" s="20"/>
    </row>
    <row r="833" spans="1:14">
      <c r="A833" s="20"/>
      <c r="B833" s="20"/>
      <c r="C833" s="20"/>
      <c r="D833" s="20"/>
      <c r="E833" s="20"/>
      <c r="F833" s="20"/>
      <c r="G833" s="20"/>
      <c r="H833" s="20"/>
      <c r="I833" s="20"/>
      <c r="J833" s="20"/>
      <c r="K833" s="20"/>
      <c r="L833" s="20"/>
      <c r="M833" s="20"/>
      <c r="N833" s="20"/>
    </row>
    <row r="834" spans="1:14">
      <c r="A834" s="20"/>
      <c r="B834" s="20"/>
      <c r="C834" s="20"/>
      <c r="D834" s="20"/>
      <c r="E834" s="20"/>
      <c r="F834" s="20"/>
      <c r="G834" s="20"/>
      <c r="H834" s="20"/>
      <c r="I834" s="20"/>
      <c r="J834" s="20"/>
      <c r="K834" s="20"/>
      <c r="L834" s="20"/>
      <c r="M834" s="20"/>
      <c r="N834" s="20"/>
    </row>
    <row r="835" spans="1:14">
      <c r="A835" s="20"/>
      <c r="B835" s="20"/>
      <c r="C835" s="20"/>
      <c r="D835" s="20"/>
      <c r="E835" s="20"/>
      <c r="F835" s="20"/>
      <c r="G835" s="20"/>
      <c r="H835" s="20"/>
      <c r="I835" s="20"/>
      <c r="J835" s="20"/>
      <c r="K835" s="20"/>
      <c r="L835" s="20"/>
      <c r="M835" s="20"/>
      <c r="N835" s="20"/>
    </row>
    <row r="836" spans="1:14">
      <c r="A836" s="20"/>
      <c r="B836" s="20"/>
      <c r="C836" s="20"/>
      <c r="D836" s="20"/>
      <c r="E836" s="20"/>
      <c r="F836" s="20"/>
      <c r="G836" s="20"/>
      <c r="H836" s="20"/>
      <c r="I836" s="20"/>
      <c r="J836" s="20"/>
      <c r="K836" s="20"/>
      <c r="L836" s="20"/>
      <c r="M836" s="20"/>
      <c r="N836" s="20"/>
    </row>
    <row r="837" spans="1:14">
      <c r="A837" s="20"/>
      <c r="B837" s="20"/>
      <c r="C837" s="20"/>
      <c r="D837" s="20"/>
      <c r="E837" s="20"/>
      <c r="F837" s="20"/>
      <c r="G837" s="20"/>
      <c r="H837" s="20"/>
      <c r="I837" s="20"/>
      <c r="J837" s="20"/>
      <c r="K837" s="20"/>
      <c r="L837" s="20"/>
      <c r="M837" s="20"/>
      <c r="N837" s="20"/>
    </row>
    <row r="838" spans="1:14">
      <c r="A838" s="20"/>
      <c r="B838" s="20"/>
      <c r="C838" s="20"/>
      <c r="D838" s="20"/>
      <c r="E838" s="20"/>
      <c r="F838" s="20"/>
      <c r="G838" s="20"/>
      <c r="H838" s="20"/>
      <c r="I838" s="20"/>
      <c r="J838" s="20"/>
      <c r="K838" s="20"/>
      <c r="L838" s="20"/>
      <c r="M838" s="20"/>
      <c r="N838" s="20"/>
    </row>
    <row r="839" spans="1:14">
      <c r="A839" s="20"/>
      <c r="B839" s="20"/>
      <c r="C839" s="20"/>
      <c r="D839" s="20"/>
      <c r="E839" s="20"/>
      <c r="F839" s="20"/>
      <c r="G839" s="20"/>
      <c r="H839" s="20"/>
      <c r="I839" s="20"/>
      <c r="J839" s="20"/>
      <c r="K839" s="20"/>
      <c r="L839" s="20"/>
      <c r="M839" s="20"/>
      <c r="N839" s="20"/>
    </row>
    <row r="840" spans="1:14">
      <c r="D840" s="20"/>
    </row>
  </sheetData>
  <mergeCells count="632">
    <mergeCell ref="W596:W603"/>
    <mergeCell ref="W625:W628"/>
    <mergeCell ref="W604:W624"/>
    <mergeCell ref="A537:W537"/>
    <mergeCell ref="A595:W595"/>
    <mergeCell ref="W463:W468"/>
    <mergeCell ref="W483:W484"/>
    <mergeCell ref="A281:A284"/>
    <mergeCell ref="C281:C284"/>
    <mergeCell ref="W281:W284"/>
    <mergeCell ref="W334:W341"/>
    <mergeCell ref="W351:W354"/>
    <mergeCell ref="A410:A411"/>
    <mergeCell ref="A416:A419"/>
    <mergeCell ref="A428:A429"/>
    <mergeCell ref="A420:W420"/>
    <mergeCell ref="W477:W478"/>
    <mergeCell ref="A350:D350"/>
    <mergeCell ref="C355:C358"/>
    <mergeCell ref="A355:A358"/>
    <mergeCell ref="A445:A448"/>
    <mergeCell ref="I492:I493"/>
    <mergeCell ref="H492:H493"/>
    <mergeCell ref="C178:C181"/>
    <mergeCell ref="A178:A181"/>
    <mergeCell ref="W178:W181"/>
    <mergeCell ref="W234:W235"/>
    <mergeCell ref="W445:W448"/>
    <mergeCell ref="W394:W419"/>
    <mergeCell ref="W457:W462"/>
    <mergeCell ref="C453:C456"/>
    <mergeCell ref="W360:W371"/>
    <mergeCell ref="A372:A383"/>
    <mergeCell ref="A535:A536"/>
    <mergeCell ref="A552:D552"/>
    <mergeCell ref="A490:A491"/>
    <mergeCell ref="C490:C491"/>
    <mergeCell ref="C477:C478"/>
    <mergeCell ref="A463:A468"/>
    <mergeCell ref="A387:D387"/>
    <mergeCell ref="C388:C392"/>
    <mergeCell ref="A393:W393"/>
    <mergeCell ref="W388:W392"/>
    <mergeCell ref="W469:W470"/>
    <mergeCell ref="W471:W472"/>
    <mergeCell ref="W473:W474"/>
    <mergeCell ref="W475:W476"/>
    <mergeCell ref="C449:C452"/>
    <mergeCell ref="A449:A452"/>
    <mergeCell ref="C471:C472"/>
    <mergeCell ref="A589:A592"/>
    <mergeCell ref="A545:A546"/>
    <mergeCell ref="Q492:Q493"/>
    <mergeCell ref="R492:R493"/>
    <mergeCell ref="A538:D538"/>
    <mergeCell ref="A547:D547"/>
    <mergeCell ref="A548:A549"/>
    <mergeCell ref="C548:C549"/>
    <mergeCell ref="C527:C532"/>
    <mergeCell ref="A519:A520"/>
    <mergeCell ref="A527:A532"/>
    <mergeCell ref="N492:N493"/>
    <mergeCell ref="G492:G493"/>
    <mergeCell ref="C502:C503"/>
    <mergeCell ref="A533:A534"/>
    <mergeCell ref="C533:C534"/>
    <mergeCell ref="A513:A516"/>
    <mergeCell ref="A504:W504"/>
    <mergeCell ref="O492:O493"/>
    <mergeCell ref="C791:C794"/>
    <mergeCell ref="W539:W546"/>
    <mergeCell ref="A245:A247"/>
    <mergeCell ref="W248:W249"/>
    <mergeCell ref="C252:C253"/>
    <mergeCell ref="A252:A253"/>
    <mergeCell ref="W441:W444"/>
    <mergeCell ref="W250:W251"/>
    <mergeCell ref="W252:W257"/>
    <mergeCell ref="C441:C444"/>
    <mergeCell ref="A404:A407"/>
    <mergeCell ref="C394:C399"/>
    <mergeCell ref="A299:A300"/>
    <mergeCell ref="C421:C422"/>
    <mergeCell ref="C423:C427"/>
    <mergeCell ref="C308:C309"/>
    <mergeCell ref="C302:C305"/>
    <mergeCell ref="W318:W322"/>
    <mergeCell ref="A453:A456"/>
    <mergeCell ref="C535:C536"/>
    <mergeCell ref="A475:A476"/>
    <mergeCell ref="A521:A525"/>
    <mergeCell ref="C513:C516"/>
    <mergeCell ref="C488:C489"/>
    <mergeCell ref="A809:P809"/>
    <mergeCell ref="A575:D575"/>
    <mergeCell ref="A576:A580"/>
    <mergeCell ref="C576:C580"/>
    <mergeCell ref="A800:W800"/>
    <mergeCell ref="W801:W804"/>
    <mergeCell ref="W805:W806"/>
    <mergeCell ref="W807:W808"/>
    <mergeCell ref="A791:A794"/>
    <mergeCell ref="W631:W651"/>
    <mergeCell ref="A593:A594"/>
    <mergeCell ref="C589:C592"/>
    <mergeCell ref="C795:C798"/>
    <mergeCell ref="W547:W588"/>
    <mergeCell ref="W589:W594"/>
    <mergeCell ref="W791:W798"/>
    <mergeCell ref="A795:A798"/>
    <mergeCell ref="C593:C594"/>
    <mergeCell ref="W712:W713"/>
    <mergeCell ref="W710:W711"/>
    <mergeCell ref="W714:W718"/>
    <mergeCell ref="W719:W720"/>
    <mergeCell ref="W782:W785"/>
    <mergeCell ref="A563:A574"/>
    <mergeCell ref="W355:W358"/>
    <mergeCell ref="C372:C383"/>
    <mergeCell ref="C635:C638"/>
    <mergeCell ref="W682:W685"/>
    <mergeCell ref="C539:C542"/>
    <mergeCell ref="C545:C546"/>
    <mergeCell ref="C543:C544"/>
    <mergeCell ref="C596:C602"/>
    <mergeCell ref="W479:W480"/>
    <mergeCell ref="W481:W482"/>
    <mergeCell ref="C475:C476"/>
    <mergeCell ref="C618:C621"/>
    <mergeCell ref="C614:C617"/>
    <mergeCell ref="C648:C649"/>
    <mergeCell ref="C650:C651"/>
    <mergeCell ref="P492:P493"/>
    <mergeCell ref="C682:C685"/>
    <mergeCell ref="C658:C659"/>
    <mergeCell ref="C428:C429"/>
    <mergeCell ref="C463:C468"/>
    <mergeCell ref="C519:C520"/>
    <mergeCell ref="C457:C462"/>
    <mergeCell ref="E492:E493"/>
    <mergeCell ref="C553:C562"/>
    <mergeCell ref="A614:A617"/>
    <mergeCell ref="C550:C551"/>
    <mergeCell ref="A550:A551"/>
    <mergeCell ref="A633:A634"/>
    <mergeCell ref="A610:A613"/>
    <mergeCell ref="A630:W630"/>
    <mergeCell ref="C642:C643"/>
    <mergeCell ref="A635:A638"/>
    <mergeCell ref="M642:M643"/>
    <mergeCell ref="N642:N643"/>
    <mergeCell ref="C631:C632"/>
    <mergeCell ref="A622:A624"/>
    <mergeCell ref="C622:C624"/>
    <mergeCell ref="E642:E643"/>
    <mergeCell ref="G642:G643"/>
    <mergeCell ref="A606:A609"/>
    <mergeCell ref="C604:C605"/>
    <mergeCell ref="C606:C609"/>
    <mergeCell ref="A618:A621"/>
    <mergeCell ref="A581:A588"/>
    <mergeCell ref="C610:C613"/>
    <mergeCell ref="C581:C588"/>
    <mergeCell ref="C563:C574"/>
    <mergeCell ref="C633:C634"/>
    <mergeCell ref="C342:C349"/>
    <mergeCell ref="A318:N318"/>
    <mergeCell ref="A412:A415"/>
    <mergeCell ref="C445:C448"/>
    <mergeCell ref="M492:M493"/>
    <mergeCell ref="J492:J493"/>
    <mergeCell ref="K492:K493"/>
    <mergeCell ref="L492:L493"/>
    <mergeCell ref="W449:W452"/>
    <mergeCell ref="W453:W456"/>
    <mergeCell ref="A421:A422"/>
    <mergeCell ref="W488:W503"/>
    <mergeCell ref="C404:C407"/>
    <mergeCell ref="A400:A403"/>
    <mergeCell ref="C400:C403"/>
    <mergeCell ref="C410:C411"/>
    <mergeCell ref="A502:A503"/>
    <mergeCell ref="A333:N333"/>
    <mergeCell ref="A473:A474"/>
    <mergeCell ref="A469:A470"/>
    <mergeCell ref="C473:C474"/>
    <mergeCell ref="A430:A433"/>
    <mergeCell ref="C430:C433"/>
    <mergeCell ref="F492:F493"/>
    <mergeCell ref="C323:C326"/>
    <mergeCell ref="W323:W326"/>
    <mergeCell ref="A331:A332"/>
    <mergeCell ref="C331:C332"/>
    <mergeCell ref="A234:A235"/>
    <mergeCell ref="W237:W240"/>
    <mergeCell ref="W241:W244"/>
    <mergeCell ref="W245:W247"/>
    <mergeCell ref="A441:A444"/>
    <mergeCell ref="W277:W280"/>
    <mergeCell ref="A308:A309"/>
    <mergeCell ref="A388:A392"/>
    <mergeCell ref="A273:A276"/>
    <mergeCell ref="A310:A313"/>
    <mergeCell ref="A302:A305"/>
    <mergeCell ref="W372:W383"/>
    <mergeCell ref="W384:W386"/>
    <mergeCell ref="A360:A371"/>
    <mergeCell ref="A351:A354"/>
    <mergeCell ref="C319:C322"/>
    <mergeCell ref="A329:A330"/>
    <mergeCell ref="A315:A316"/>
    <mergeCell ref="C315:C316"/>
    <mergeCell ref="A342:A349"/>
    <mergeCell ref="C286:C287"/>
    <mergeCell ref="C294:C297"/>
    <mergeCell ref="C292:C293"/>
    <mergeCell ref="C241:C244"/>
    <mergeCell ref="C310:C313"/>
    <mergeCell ref="C260:C261"/>
    <mergeCell ref="C266:C268"/>
    <mergeCell ref="C269:C272"/>
    <mergeCell ref="C248:C249"/>
    <mergeCell ref="C250:C251"/>
    <mergeCell ref="C277:C280"/>
    <mergeCell ref="W118:W123"/>
    <mergeCell ref="A266:A268"/>
    <mergeCell ref="A277:A280"/>
    <mergeCell ref="A213:A216"/>
    <mergeCell ref="A241:A244"/>
    <mergeCell ref="A248:A249"/>
    <mergeCell ref="A269:A272"/>
    <mergeCell ref="A237:A240"/>
    <mergeCell ref="C213:C216"/>
    <mergeCell ref="C223:C226"/>
    <mergeCell ref="C217:C220"/>
    <mergeCell ref="C234:C235"/>
    <mergeCell ref="C245:C247"/>
    <mergeCell ref="A197:A200"/>
    <mergeCell ref="A187:A188"/>
    <mergeCell ref="A189:A192"/>
    <mergeCell ref="C205:C208"/>
    <mergeCell ref="W209:W220"/>
    <mergeCell ref="A223:A226"/>
    <mergeCell ref="W232:W233"/>
    <mergeCell ref="W273:W276"/>
    <mergeCell ref="W162:W163"/>
    <mergeCell ref="W172:W173"/>
    <mergeCell ref="W174:W175"/>
    <mergeCell ref="W7:W10"/>
    <mergeCell ref="W11:W13"/>
    <mergeCell ref="C109:C110"/>
    <mergeCell ref="E4:E5"/>
    <mergeCell ref="W14:W17"/>
    <mergeCell ref="D3:D5"/>
    <mergeCell ref="F3:G3"/>
    <mergeCell ref="H3:I3"/>
    <mergeCell ref="C22:C27"/>
    <mergeCell ref="L4:L5"/>
    <mergeCell ref="M4:M5"/>
    <mergeCell ref="O4:O5"/>
    <mergeCell ref="P4:P5"/>
    <mergeCell ref="Q4:Q5"/>
    <mergeCell ref="R4:R5"/>
    <mergeCell ref="W3:W5"/>
    <mergeCell ref="A6:W6"/>
    <mergeCell ref="I4:I5"/>
    <mergeCell ref="C15:C16"/>
    <mergeCell ref="B3:B5"/>
    <mergeCell ref="W18:W21"/>
    <mergeCell ref="C53:C54"/>
    <mergeCell ref="A109:A112"/>
    <mergeCell ref="C29:C30"/>
    <mergeCell ref="A87:W87"/>
    <mergeCell ref="A88:A89"/>
    <mergeCell ref="C88:C89"/>
    <mergeCell ref="A94:W94"/>
    <mergeCell ref="C91:C93"/>
    <mergeCell ref="A22:A27"/>
    <mergeCell ref="C59:C62"/>
    <mergeCell ref="W22:W27"/>
    <mergeCell ref="A68:A71"/>
    <mergeCell ref="A64:A65"/>
    <mergeCell ref="C64:C65"/>
    <mergeCell ref="W29:W31"/>
    <mergeCell ref="W33:W34"/>
    <mergeCell ref="W50:W57"/>
    <mergeCell ref="A66:A67"/>
    <mergeCell ref="W75:W76"/>
    <mergeCell ref="W79:W80"/>
    <mergeCell ref="W59:W71"/>
    <mergeCell ref="W73:W74"/>
    <mergeCell ref="W77:W78"/>
    <mergeCell ref="W82:W84"/>
    <mergeCell ref="C18:C21"/>
    <mergeCell ref="C33:C34"/>
    <mergeCell ref="A36:A49"/>
    <mergeCell ref="A18:A21"/>
    <mergeCell ref="A29:A30"/>
    <mergeCell ref="C68:C71"/>
    <mergeCell ref="C73:C80"/>
    <mergeCell ref="A73:A80"/>
    <mergeCell ref="A479:A480"/>
    <mergeCell ref="A483:A484"/>
    <mergeCell ref="C483:C484"/>
    <mergeCell ref="A290:A291"/>
    <mergeCell ref="A294:A297"/>
    <mergeCell ref="D113:D114"/>
    <mergeCell ref="C134:C135"/>
    <mergeCell ref="A168:A169"/>
    <mergeCell ref="C168:C169"/>
    <mergeCell ref="A162:A163"/>
    <mergeCell ref="A156:W156"/>
    <mergeCell ref="A136:A137"/>
    <mergeCell ref="A140:A144"/>
    <mergeCell ref="W157:W159"/>
    <mergeCell ref="C118:C119"/>
    <mergeCell ref="A118:A119"/>
    <mergeCell ref="C126:C127"/>
    <mergeCell ref="A209:A212"/>
    <mergeCell ref="W189:W192"/>
    <mergeCell ref="W183:W188"/>
    <mergeCell ref="L113:L114"/>
    <mergeCell ref="M113:M114"/>
    <mergeCell ref="A126:A127"/>
    <mergeCell ref="A132:A133"/>
    <mergeCell ref="C360:C371"/>
    <mergeCell ref="A328:N328"/>
    <mergeCell ref="N4:N5"/>
    <mergeCell ref="N113:N114"/>
    <mergeCell ref="A113:A115"/>
    <mergeCell ref="J42:N49"/>
    <mergeCell ref="G113:G114"/>
    <mergeCell ref="A217:A220"/>
    <mergeCell ref="C299:C300"/>
    <mergeCell ref="C36:C49"/>
    <mergeCell ref="C111:C112"/>
    <mergeCell ref="A72:W72"/>
    <mergeCell ref="C105:C106"/>
    <mergeCell ref="W85:W86"/>
    <mergeCell ref="A91:A93"/>
    <mergeCell ref="W88:W91"/>
    <mergeCell ref="W92:W93"/>
    <mergeCell ref="C3:C5"/>
    <mergeCell ref="A58:W58"/>
    <mergeCell ref="C209:C212"/>
    <mergeCell ref="C187:C188"/>
    <mergeCell ref="A182:W182"/>
    <mergeCell ref="W176:W177"/>
    <mergeCell ref="A96:A99"/>
    <mergeCell ref="A1:W2"/>
    <mergeCell ref="A28:W28"/>
    <mergeCell ref="A35:W35"/>
    <mergeCell ref="C162:C163"/>
    <mergeCell ref="E40:J41"/>
    <mergeCell ref="G4:G5"/>
    <mergeCell ref="H4:H5"/>
    <mergeCell ref="A100:A101"/>
    <mergeCell ref="C100:C101"/>
    <mergeCell ref="A139:W139"/>
    <mergeCell ref="A15:A16"/>
    <mergeCell ref="C12:C13"/>
    <mergeCell ref="A12:A13"/>
    <mergeCell ref="A7:A10"/>
    <mergeCell ref="C7:C10"/>
    <mergeCell ref="A33:A34"/>
    <mergeCell ref="A160:A161"/>
    <mergeCell ref="C145:C150"/>
    <mergeCell ref="C128:C131"/>
    <mergeCell ref="W95:W106"/>
    <mergeCell ref="A59:A62"/>
    <mergeCell ref="C51:C52"/>
    <mergeCell ref="A145:A150"/>
    <mergeCell ref="A3:A5"/>
    <mergeCell ref="W124:W125"/>
    <mergeCell ref="A170:A171"/>
    <mergeCell ref="C140:C144"/>
    <mergeCell ref="J113:J114"/>
    <mergeCell ref="K113:K114"/>
    <mergeCell ref="C160:C161"/>
    <mergeCell ref="A134:A135"/>
    <mergeCell ref="W140:W155"/>
    <mergeCell ref="C152:C153"/>
    <mergeCell ref="C154:C155"/>
    <mergeCell ref="A152:A153"/>
    <mergeCell ref="A154:A155"/>
    <mergeCell ref="W126:W129"/>
    <mergeCell ref="W132:W138"/>
    <mergeCell ref="W130:W131"/>
    <mergeCell ref="C120:C121"/>
    <mergeCell ref="A122:A125"/>
    <mergeCell ref="A128:A131"/>
    <mergeCell ref="C136:C137"/>
    <mergeCell ref="W164:W167"/>
    <mergeCell ref="W160:W161"/>
    <mergeCell ref="W168:W169"/>
    <mergeCell ref="C113:C115"/>
    <mergeCell ref="C132:C133"/>
    <mergeCell ref="C102:C103"/>
    <mergeCell ref="A102:A103"/>
    <mergeCell ref="A105:A106"/>
    <mergeCell ref="A236:W236"/>
    <mergeCell ref="A258:W258"/>
    <mergeCell ref="A317:W317"/>
    <mergeCell ref="C273:C276"/>
    <mergeCell ref="A254:A255"/>
    <mergeCell ref="C254:C255"/>
    <mergeCell ref="A256:A257"/>
    <mergeCell ref="C256:C257"/>
    <mergeCell ref="A286:A287"/>
    <mergeCell ref="A262:A263"/>
    <mergeCell ref="A260:A261"/>
    <mergeCell ref="C262:C263"/>
    <mergeCell ref="A264:A265"/>
    <mergeCell ref="C264:C265"/>
    <mergeCell ref="A157:A159"/>
    <mergeCell ref="C170:C171"/>
    <mergeCell ref="A201:A204"/>
    <mergeCell ref="C201:C204"/>
    <mergeCell ref="C197:C200"/>
    <mergeCell ref="C176:C177"/>
    <mergeCell ref="A176:A177"/>
    <mergeCell ref="C807:C808"/>
    <mergeCell ref="A807:A808"/>
    <mergeCell ref="C290:C291"/>
    <mergeCell ref="A646:A647"/>
    <mergeCell ref="C646:C647"/>
    <mergeCell ref="C805:C806"/>
    <mergeCell ref="C801:C804"/>
    <mergeCell ref="A805:A806"/>
    <mergeCell ref="A801:A804"/>
    <mergeCell ref="A782:A785"/>
    <mergeCell ref="A706:A709"/>
    <mergeCell ref="C712:C713"/>
    <mergeCell ref="C751:C753"/>
    <mergeCell ref="C773:C776"/>
    <mergeCell ref="C758:C759"/>
    <mergeCell ref="C782:C785"/>
    <mergeCell ref="C777:C778"/>
    <mergeCell ref="A773:A776"/>
    <mergeCell ref="C653:C655"/>
    <mergeCell ref="C788:C790"/>
    <mergeCell ref="A756:A757"/>
    <mergeCell ref="A754:A755"/>
    <mergeCell ref="C754:C755"/>
    <mergeCell ref="A764:A767"/>
    <mergeCell ref="H642:H643"/>
    <mergeCell ref="A660:A661"/>
    <mergeCell ref="A682:A685"/>
    <mergeCell ref="A658:A659"/>
    <mergeCell ref="A678:A681"/>
    <mergeCell ref="A648:A649"/>
    <mergeCell ref="A650:A651"/>
    <mergeCell ref="W694:W701"/>
    <mergeCell ref="C690:C693"/>
    <mergeCell ref="A690:A693"/>
    <mergeCell ref="W654:W681"/>
    <mergeCell ref="C686:C689"/>
    <mergeCell ref="A686:A689"/>
    <mergeCell ref="W686:W689"/>
    <mergeCell ref="W690:W693"/>
    <mergeCell ref="A672:A673"/>
    <mergeCell ref="A653:A655"/>
    <mergeCell ref="C656:C657"/>
    <mergeCell ref="A656:A657"/>
    <mergeCell ref="C674:C681"/>
    <mergeCell ref="A505:A509"/>
    <mergeCell ref="C510:C511"/>
    <mergeCell ref="A510:A511"/>
    <mergeCell ref="C662:C671"/>
    <mergeCell ref="A319:A322"/>
    <mergeCell ref="A471:A472"/>
    <mergeCell ref="A359:D359"/>
    <mergeCell ref="A477:A478"/>
    <mergeCell ref="A457:A462"/>
    <mergeCell ref="A539:A542"/>
    <mergeCell ref="A543:A544"/>
    <mergeCell ref="A423:A427"/>
    <mergeCell ref="A440:W440"/>
    <mergeCell ref="W421:W439"/>
    <mergeCell ref="C416:C419"/>
    <mergeCell ref="C434:C439"/>
    <mergeCell ref="A434:A439"/>
    <mergeCell ref="W505:W536"/>
    <mergeCell ref="K642:K643"/>
    <mergeCell ref="L642:L643"/>
    <mergeCell ref="F642:F643"/>
    <mergeCell ref="I642:I643"/>
    <mergeCell ref="A652:W652"/>
    <mergeCell ref="A642:A643"/>
    <mergeCell ref="W788:W790"/>
    <mergeCell ref="C747:C748"/>
    <mergeCell ref="B703:B720"/>
    <mergeCell ref="A710:A711"/>
    <mergeCell ref="A739:A746"/>
    <mergeCell ref="C735:C738"/>
    <mergeCell ref="C715:C718"/>
    <mergeCell ref="A788:A790"/>
    <mergeCell ref="C672:C673"/>
    <mergeCell ref="A674:A677"/>
    <mergeCell ref="C768:C771"/>
    <mergeCell ref="A768:A771"/>
    <mergeCell ref="W723:W780"/>
    <mergeCell ref="C739:C746"/>
    <mergeCell ref="C727:C734"/>
    <mergeCell ref="A781:W781"/>
    <mergeCell ref="A702:W702"/>
    <mergeCell ref="C764:C767"/>
    <mergeCell ref="A758:A759"/>
    <mergeCell ref="A760:A763"/>
    <mergeCell ref="C760:C763"/>
    <mergeCell ref="C756:C757"/>
    <mergeCell ref="A735:A738"/>
    <mergeCell ref="W329:W330"/>
    <mergeCell ref="W331:W332"/>
    <mergeCell ref="W342:W349"/>
    <mergeCell ref="A323:A326"/>
    <mergeCell ref="C329:C330"/>
    <mergeCell ref="A722:W722"/>
    <mergeCell ref="A712:A713"/>
    <mergeCell ref="C694:C701"/>
    <mergeCell ref="A694:A701"/>
    <mergeCell ref="C412:C415"/>
    <mergeCell ref="C479:C480"/>
    <mergeCell ref="A553:A562"/>
    <mergeCell ref="A494:A501"/>
    <mergeCell ref="A488:A489"/>
    <mergeCell ref="A492:A493"/>
    <mergeCell ref="C481:C482"/>
    <mergeCell ref="C469:C470"/>
    <mergeCell ref="C660:C661"/>
    <mergeCell ref="W704:W709"/>
    <mergeCell ref="A639:A640"/>
    <mergeCell ref="C644:C645"/>
    <mergeCell ref="A644:A645"/>
    <mergeCell ref="C639:C640"/>
    <mergeCell ref="J642:J643"/>
    <mergeCell ref="C174:C175"/>
    <mergeCell ref="A174:A175"/>
    <mergeCell ref="A779:A780"/>
    <mergeCell ref="C710:C711"/>
    <mergeCell ref="A723:A726"/>
    <mergeCell ref="C723:C726"/>
    <mergeCell ref="C706:C709"/>
    <mergeCell ref="A631:A632"/>
    <mergeCell ref="A604:A605"/>
    <mergeCell ref="A596:A602"/>
    <mergeCell ref="A777:A778"/>
    <mergeCell ref="C779:C780"/>
    <mergeCell ref="A662:A671"/>
    <mergeCell ref="C749:C750"/>
    <mergeCell ref="A749:A750"/>
    <mergeCell ref="A751:A753"/>
    <mergeCell ref="A747:A748"/>
    <mergeCell ref="A727:A734"/>
    <mergeCell ref="A715:A718"/>
    <mergeCell ref="A250:A251"/>
    <mergeCell ref="C521:C525"/>
    <mergeCell ref="C494:C501"/>
    <mergeCell ref="C492:C493"/>
    <mergeCell ref="C505:C509"/>
    <mergeCell ref="W205:W208"/>
    <mergeCell ref="W228:W231"/>
    <mergeCell ref="A292:A293"/>
    <mergeCell ref="C157:C159"/>
    <mergeCell ref="E113:E114"/>
    <mergeCell ref="W193:W204"/>
    <mergeCell ref="A232:A233"/>
    <mergeCell ref="I113:I114"/>
    <mergeCell ref="W108:W115"/>
    <mergeCell ref="C228:C231"/>
    <mergeCell ref="A228:A231"/>
    <mergeCell ref="C232:C233"/>
    <mergeCell ref="A259:V259"/>
    <mergeCell ref="W259:W272"/>
    <mergeCell ref="A285:V285"/>
    <mergeCell ref="A205:A208"/>
    <mergeCell ref="A193:A196"/>
    <mergeCell ref="C189:C192"/>
    <mergeCell ref="C193:C196"/>
    <mergeCell ref="C164:C167"/>
    <mergeCell ref="A164:A167"/>
    <mergeCell ref="A172:A173"/>
    <mergeCell ref="C172:C173"/>
    <mergeCell ref="A183:A186"/>
    <mergeCell ref="S3:T3"/>
    <mergeCell ref="S4:S5"/>
    <mergeCell ref="T4:T5"/>
    <mergeCell ref="U3:V3"/>
    <mergeCell ref="U4:U5"/>
    <mergeCell ref="V4:V5"/>
    <mergeCell ref="A107:W107"/>
    <mergeCell ref="H113:H114"/>
    <mergeCell ref="C122:C125"/>
    <mergeCell ref="F113:F114"/>
    <mergeCell ref="A120:A121"/>
    <mergeCell ref="J4:J5"/>
    <mergeCell ref="K4:K5"/>
    <mergeCell ref="K3:L3"/>
    <mergeCell ref="M3:N3"/>
    <mergeCell ref="F4:F5"/>
    <mergeCell ref="A51:A52"/>
    <mergeCell ref="A53:A54"/>
    <mergeCell ref="C96:C99"/>
    <mergeCell ref="O3:P3"/>
    <mergeCell ref="C66:C67"/>
    <mergeCell ref="A85:A86"/>
    <mergeCell ref="C85:C86"/>
    <mergeCell ref="Q3:R3"/>
    <mergeCell ref="W221:W227"/>
    <mergeCell ref="A481:A482"/>
    <mergeCell ref="A487:W487"/>
    <mergeCell ref="C237:C240"/>
    <mergeCell ref="W36:W49"/>
    <mergeCell ref="D140:V140"/>
    <mergeCell ref="D145:V145"/>
    <mergeCell ref="D148:V148"/>
    <mergeCell ref="A289:V289"/>
    <mergeCell ref="A301:V301"/>
    <mergeCell ref="A298:V298"/>
    <mergeCell ref="A307:V307"/>
    <mergeCell ref="A314:V314"/>
    <mergeCell ref="W285:W316"/>
    <mergeCell ref="C408:C409"/>
    <mergeCell ref="A408:A409"/>
    <mergeCell ref="C351:C354"/>
    <mergeCell ref="C385:C386"/>
    <mergeCell ref="A385:A386"/>
    <mergeCell ref="E299:J300"/>
    <mergeCell ref="A394:A399"/>
    <mergeCell ref="C334:C341"/>
    <mergeCell ref="A334:A341"/>
    <mergeCell ref="C183:C186"/>
  </mergeCells>
  <pageMargins left="0.39370078740157483" right="0.70866141732283472" top="0.47244094488188981" bottom="0.27559055118110237" header="0.31496062992125984" footer="0.23622047244094491"/>
  <pageSetup paperSize="9" scale="42" fitToHeight="0" orientation="portrait" r:id="rId1"/>
  <rowBreaks count="12" manualBreakCount="12">
    <brk id="155" max="18" man="1"/>
    <brk id="212" max="18" man="1"/>
    <brk id="257" max="18" man="1"/>
    <brk id="316" max="18" man="1"/>
    <brk id="392" max="18" man="1"/>
    <brk id="439" max="18" man="1"/>
    <brk id="503" max="18" man="1"/>
    <brk id="562" max="18" man="1"/>
    <brk id="602" max="18" man="1"/>
    <brk id="701" max="18" man="1"/>
    <brk id="721" max="18" man="1"/>
    <brk id="753" max="18" man="1"/>
  </rowBreaks>
  <ignoredErrors>
    <ignoredError sqref="F270 F3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общий</vt:lpstr>
      <vt:lpstr>общий!Область_печати</vt:lpstr>
    </vt:vector>
  </TitlesOfParts>
  <Company>RST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0038</dc:creator>
  <cp:lastModifiedBy>Камардаш А.С.</cp:lastModifiedBy>
  <cp:lastPrinted>2019-02-15T10:29:17Z</cp:lastPrinted>
  <dcterms:created xsi:type="dcterms:W3CDTF">2011-11-01T09:28:09Z</dcterms:created>
  <dcterms:modified xsi:type="dcterms:W3CDTF">2020-02-07T07:33:52Z</dcterms:modified>
</cp:coreProperties>
</file>